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14940" windowHeight="7875" activeTab="1"/>
  </bookViews>
  <sheets>
    <sheet name="codigos" sheetId="8" r:id="rId1"/>
    <sheet name="compras" sheetId="7" r:id="rId2"/>
  </sheets>
  <definedNames>
    <definedName name="TCategorias">codigos!$A$6:$C$9</definedName>
    <definedName name="TProductos">codigos!$A$1:$C$4</definedName>
  </definedNames>
  <calcPr calcId="144525"/>
</workbook>
</file>

<file path=xl/calcChain.xml><?xml version="1.0" encoding="utf-8"?>
<calcChain xmlns="http://schemas.openxmlformats.org/spreadsheetml/2006/main">
  <c r="N4" i="7" l="1"/>
  <c r="N5" i="7"/>
  <c r="N6" i="7"/>
  <c r="N7" i="7"/>
  <c r="N8" i="7"/>
  <c r="N9" i="7"/>
  <c r="N10" i="7"/>
  <c r="N11" i="7"/>
  <c r="N12" i="7"/>
  <c r="N13" i="7"/>
  <c r="N3" i="7"/>
  <c r="K14" i="7"/>
  <c r="K4" i="7"/>
  <c r="K5" i="7"/>
  <c r="K6" i="7"/>
  <c r="K7" i="7"/>
  <c r="K8" i="7"/>
  <c r="K9" i="7"/>
  <c r="K10" i="7"/>
  <c r="K11" i="7"/>
  <c r="K12" i="7"/>
  <c r="K13" i="7"/>
  <c r="K3" i="7"/>
  <c r="J4" i="7"/>
  <c r="J5" i="7"/>
  <c r="J6" i="7"/>
  <c r="J7" i="7"/>
  <c r="J8" i="7"/>
  <c r="J9" i="7"/>
  <c r="J10" i="7"/>
  <c r="J11" i="7"/>
  <c r="J12" i="7"/>
  <c r="J13" i="7"/>
  <c r="J3" i="7"/>
  <c r="H4" i="7"/>
  <c r="H5" i="7"/>
  <c r="H6" i="7"/>
  <c r="H7" i="7"/>
  <c r="H8" i="7"/>
  <c r="H9" i="7"/>
  <c r="H10" i="7"/>
  <c r="H11" i="7"/>
  <c r="H12" i="7"/>
  <c r="H13" i="7"/>
  <c r="E4" i="7"/>
  <c r="E5" i="7"/>
  <c r="E6" i="7"/>
  <c r="E7" i="7"/>
  <c r="E8" i="7"/>
  <c r="E9" i="7"/>
  <c r="E10" i="7"/>
  <c r="E11" i="7"/>
  <c r="E12" i="7"/>
  <c r="E13" i="7"/>
  <c r="H3" i="7"/>
  <c r="C4" i="7"/>
  <c r="C5" i="7"/>
  <c r="C6" i="7"/>
  <c r="C7" i="7"/>
  <c r="C8" i="7"/>
  <c r="C9" i="7"/>
  <c r="C10" i="7"/>
  <c r="C11" i="7"/>
  <c r="C12" i="7"/>
  <c r="C13" i="7"/>
  <c r="G4" i="7"/>
  <c r="G5" i="7"/>
  <c r="G6" i="7"/>
  <c r="G7" i="7"/>
  <c r="G8" i="7"/>
  <c r="G9" i="7"/>
  <c r="G10" i="7"/>
  <c r="G11" i="7"/>
  <c r="G12" i="7"/>
  <c r="G13" i="7"/>
  <c r="G3" i="7"/>
  <c r="E3" i="7"/>
  <c r="C3" i="7"/>
</calcChain>
</file>

<file path=xl/sharedStrings.xml><?xml version="1.0" encoding="utf-8"?>
<sst xmlns="http://schemas.openxmlformats.org/spreadsheetml/2006/main" count="31" uniqueCount="27">
  <si>
    <t>Precio</t>
  </si>
  <si>
    <t>Código Producto</t>
  </si>
  <si>
    <t>Precio Unitario</t>
  </si>
  <si>
    <t>PRODUCTO A</t>
  </si>
  <si>
    <t>PRODUCTO B</t>
  </si>
  <si>
    <t>PRODUCTO C</t>
  </si>
  <si>
    <t>Descripción Producto</t>
  </si>
  <si>
    <t>Código Categoría</t>
  </si>
  <si>
    <t>Descripción Categoría</t>
  </si>
  <si>
    <t>CATEGORIA 1</t>
  </si>
  <si>
    <t>CATEGORIA 2</t>
  </si>
  <si>
    <t>CATEGORIA 3</t>
  </si>
  <si>
    <t>Indicador</t>
  </si>
  <si>
    <t>Año</t>
  </si>
  <si>
    <t>Total</t>
  </si>
  <si>
    <t>Unidades Compradas</t>
  </si>
  <si>
    <t>Aplica Descuento?</t>
  </si>
  <si>
    <t>TOTAL PRODUCTO A</t>
  </si>
  <si>
    <t>PROMEDIO PRODUCTO B</t>
  </si>
  <si>
    <t>MINIMO CATEGORIA 2</t>
  </si>
  <si>
    <t>MAXIMO CATEGORIA 3</t>
  </si>
  <si>
    <t>Porcentaje Aumento</t>
  </si>
  <si>
    <t>Total c/aumento</t>
  </si>
  <si>
    <t>Total c/descuento</t>
  </si>
  <si>
    <t>Comprado el día 1 Si o No?</t>
  </si>
  <si>
    <t>Promedio Total</t>
  </si>
  <si>
    <t>Antigüedad de la compra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</si>
</sst>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$-340A]\ * #,##0_-;\-[$$-340A]\ * #,##0_-;_-[$$-340A]\ * &quot;-&quot;_-;_-@_-"/>
    <numFmt numFmtId="165" formatCode="_-[$$-340A]\ * #,##0_-;\-[$$-340A]\ * #,##0_-;_-[$$-340A]\ * &quot;-&quot;??_-;_-@_-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3">
    <xf numFmtId="0" fontId="0" fillId="0" borderId="0" xfId="0"/>
    <xf numFmtId="0" fontId="0" fillId="0" borderId="0" xfId="0"/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4" fillId="0" borderId="1" xfId="0" applyNumberFormat="1" applyFont="1" applyFill="1" applyBorder="1"/>
    <xf numFmtId="0" fontId="5" fillId="2" borderId="1" xfId="2" applyBorder="1"/>
    <xf numFmtId="0" fontId="4" fillId="0" borderId="1" xfId="0" applyNumberFormat="1" applyFont="1" applyBorder="1"/>
    <xf numFmtId="9" fontId="4" fillId="0" borderId="1" xfId="0" applyNumberFormat="1" applyFont="1" applyFill="1" applyBorder="1"/>
    <xf numFmtId="14" fontId="4" fillId="0" borderId="1" xfId="0" applyNumberFormat="1" applyFont="1" applyBorder="1"/>
    <xf numFmtId="165" fontId="4" fillId="0" borderId="1" xfId="0" applyNumberFormat="1" applyFont="1" applyBorder="1"/>
    <xf numFmtId="0" fontId="5" fillId="2" borderId="1" xfId="2" applyBorder="1" applyAlignment="1">
      <alignment horizontal="center" vertical="center" wrapText="1"/>
    </xf>
    <xf numFmtId="0" fontId="0" fillId="0" borderId="1" xfId="0" applyBorder="1"/>
  </cellXfs>
  <cellStyles count="3">
    <cellStyle name="Énfasis1" xfId="2" builtinId="29"/>
    <cellStyle name="Normal" xfId="0" builtinId="0"/>
    <cellStyle name="Porcentaj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90" zoomScaleNormal="90" workbookViewId="0">
      <selection activeCell="E8" sqref="E8"/>
    </sheetView>
  </sheetViews>
  <sheetFormatPr baseColWidth="10" defaultRowHeight="15" x14ac:dyDescent="0.25"/>
  <cols>
    <col min="1" max="1" width="10.85546875" customWidth="1"/>
    <col min="2" max="2" width="15.7109375" customWidth="1"/>
    <col min="3" max="3" width="16.5703125" customWidth="1"/>
  </cols>
  <sheetData>
    <row r="1" spans="1:4" ht="30" x14ac:dyDescent="0.25">
      <c r="A1" s="3" t="s">
        <v>1</v>
      </c>
      <c r="B1" s="3" t="s">
        <v>6</v>
      </c>
      <c r="C1" s="3" t="s">
        <v>2</v>
      </c>
      <c r="D1" s="1"/>
    </row>
    <row r="2" spans="1:4" x14ac:dyDescent="0.25">
      <c r="A2" s="4">
        <v>11</v>
      </c>
      <c r="B2" s="4" t="s">
        <v>3</v>
      </c>
      <c r="C2" s="5">
        <v>5890</v>
      </c>
      <c r="D2" s="1"/>
    </row>
    <row r="3" spans="1:4" x14ac:dyDescent="0.25">
      <c r="A3" s="4">
        <v>12</v>
      </c>
      <c r="B3" s="4" t="s">
        <v>4</v>
      </c>
      <c r="C3" s="5">
        <v>4500</v>
      </c>
      <c r="D3" s="1"/>
    </row>
    <row r="4" spans="1:4" x14ac:dyDescent="0.25">
      <c r="A4" s="4">
        <v>13</v>
      </c>
      <c r="B4" s="4" t="s">
        <v>5</v>
      </c>
      <c r="C4" s="5">
        <v>3898</v>
      </c>
      <c r="D4" s="1"/>
    </row>
    <row r="6" spans="1:4" ht="30" x14ac:dyDescent="0.25">
      <c r="A6" s="3" t="s">
        <v>7</v>
      </c>
      <c r="B6" s="3" t="s">
        <v>8</v>
      </c>
      <c r="C6" s="3" t="s">
        <v>21</v>
      </c>
    </row>
    <row r="7" spans="1:4" x14ac:dyDescent="0.25">
      <c r="A7" s="4">
        <v>21</v>
      </c>
      <c r="B7" s="4" t="s">
        <v>9</v>
      </c>
      <c r="C7" s="8">
        <v>0.02</v>
      </c>
    </row>
    <row r="8" spans="1:4" x14ac:dyDescent="0.25">
      <c r="A8" s="4">
        <v>22</v>
      </c>
      <c r="B8" s="4" t="s">
        <v>10</v>
      </c>
      <c r="C8" s="8">
        <v>0.01</v>
      </c>
    </row>
    <row r="9" spans="1:4" x14ac:dyDescent="0.25">
      <c r="A9" s="4">
        <v>23</v>
      </c>
      <c r="B9" s="4" t="s">
        <v>11</v>
      </c>
      <c r="C9" s="8">
        <v>0.03</v>
      </c>
    </row>
  </sheetData>
  <phoneticPr fontId="1" type="noConversion"/>
  <pageMargins left="0.75" right="0.75" top="1" bottom="1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9"/>
  <sheetViews>
    <sheetView tabSelected="1" topLeftCell="B1" zoomScale="90" zoomScaleNormal="90" workbookViewId="0">
      <selection activeCell="E24" sqref="E24"/>
    </sheetView>
  </sheetViews>
  <sheetFormatPr baseColWidth="10" defaultRowHeight="15" x14ac:dyDescent="0.25"/>
  <cols>
    <col min="2" max="2" width="22.85546875" bestFit="1" customWidth="1"/>
    <col min="3" max="3" width="14.85546875" style="2" customWidth="1"/>
    <col min="4" max="4" width="15.5703125" bestFit="1" customWidth="1"/>
    <col min="5" max="5" width="17.7109375" style="2" customWidth="1"/>
    <col min="6" max="6" width="15.85546875" style="2" bestFit="1" customWidth="1"/>
    <col min="7" max="7" width="15.5703125" bestFit="1" customWidth="1"/>
    <col min="8" max="8" width="19.5703125" customWidth="1"/>
    <col min="9" max="9" width="13" bestFit="1" customWidth="1"/>
    <col min="10" max="10" width="15.5703125" customWidth="1"/>
    <col min="11" max="11" width="13.28515625" customWidth="1"/>
    <col min="12" max="12" width="13.5703125" style="2" customWidth="1"/>
    <col min="13" max="13" width="12.7109375" style="2" bestFit="1" customWidth="1"/>
    <col min="15" max="15" width="18" customWidth="1"/>
    <col min="16" max="16" width="12.5703125" bestFit="1" customWidth="1"/>
  </cols>
  <sheetData>
    <row r="2" spans="2:16" ht="30" x14ac:dyDescent="0.25">
      <c r="B2" s="11"/>
      <c r="C2" s="11" t="s">
        <v>13</v>
      </c>
      <c r="D2" s="11" t="s">
        <v>1</v>
      </c>
      <c r="E2" s="11" t="s">
        <v>6</v>
      </c>
      <c r="F2" s="11" t="s">
        <v>7</v>
      </c>
      <c r="G2" s="11" t="s">
        <v>8</v>
      </c>
      <c r="H2" s="11" t="s">
        <v>0</v>
      </c>
      <c r="I2" s="11" t="s">
        <v>15</v>
      </c>
      <c r="J2" s="11" t="s">
        <v>16</v>
      </c>
      <c r="K2" s="11" t="s">
        <v>14</v>
      </c>
      <c r="L2" s="11" t="s">
        <v>22</v>
      </c>
      <c r="M2" s="11" t="s">
        <v>23</v>
      </c>
      <c r="N2" s="11" t="s">
        <v>12</v>
      </c>
      <c r="O2" s="11" t="s">
        <v>24</v>
      </c>
      <c r="P2" s="11" t="s">
        <v>26</v>
      </c>
    </row>
    <row r="3" spans="2:16" x14ac:dyDescent="0.25">
      <c r="B3" s="9">
        <v>40940</v>
      </c>
      <c r="C3" s="12">
        <f>YEAR(B3)</f>
        <v>2012</v>
      </c>
      <c r="D3" s="7">
        <v>11</v>
      </c>
      <c r="E3" s="7" t="str">
        <f>VLOOKUP(D3,TProductos,2)</f>
        <v>PRODUCTO A</v>
      </c>
      <c r="F3" s="7">
        <v>21</v>
      </c>
      <c r="G3" s="7" t="str">
        <f>VLOOKUP(F3,TCategorias,2)</f>
        <v>CATEGORIA 1</v>
      </c>
      <c r="H3" s="10">
        <f>VLOOKUP(D3,TProductos,3)</f>
        <v>5890</v>
      </c>
      <c r="I3" s="7">
        <v>105</v>
      </c>
      <c r="J3" s="7" t="str">
        <f>IF(OR(E3="producto a",C3=2012),"Si","No")</f>
        <v>Si</v>
      </c>
      <c r="K3" s="10">
        <f>H3*I4</f>
        <v>1201560</v>
      </c>
      <c r="L3" s="10"/>
      <c r="M3" s="10"/>
      <c r="N3" s="7" t="str">
        <f>IF(AND(D3=11,F3=21),"TRAMO 1",IF(AND(D3=12,F3=22),"TRAMO 2",IF(AND(D3=13,F3=23),"TRAMO 3","SIN TRAMO")))</f>
        <v>TRAMO 1</v>
      </c>
      <c r="O3" s="7"/>
      <c r="P3" s="7"/>
    </row>
    <row r="4" spans="2:16" x14ac:dyDescent="0.25">
      <c r="B4" s="9">
        <v>42037</v>
      </c>
      <c r="C4" s="12">
        <f t="shared" ref="C4:C13" si="0">YEAR(B4)</f>
        <v>2015</v>
      </c>
      <c r="D4" s="7">
        <v>12</v>
      </c>
      <c r="E4" s="7" t="str">
        <f>VLOOKUP(D4,TProductos,2)</f>
        <v>PRODUCTO B</v>
      </c>
      <c r="F4" s="7">
        <v>22</v>
      </c>
      <c r="G4" s="7" t="str">
        <f>VLOOKUP(F4,TCategorias,2)</f>
        <v>CATEGORIA 2</v>
      </c>
      <c r="H4" s="10">
        <f>VLOOKUP(D4,TProductos,3)</f>
        <v>4500</v>
      </c>
      <c r="I4" s="7">
        <v>204</v>
      </c>
      <c r="J4" s="7" t="str">
        <f t="shared" ref="J4:J13" si="1">IF(OR(E4="producto a",C4=2012),"Si","No")</f>
        <v>No</v>
      </c>
      <c r="K4" s="10">
        <f t="shared" ref="K4:K14" si="2">H4*I5</f>
        <v>432000</v>
      </c>
      <c r="L4" s="10"/>
      <c r="M4" s="10"/>
      <c r="N4" s="7" t="str">
        <f t="shared" ref="N4:N13" si="3">IF(AND(D4=11,F4=21),"TRAMO 1",IF(AND(D4=12,F4=22),"TRAMO 2",IF(AND(D4=13,F4=23),"TRAMO 3","SIN TRAMO")))</f>
        <v>TRAMO 2</v>
      </c>
      <c r="O4" s="7"/>
      <c r="P4" s="7"/>
    </row>
    <row r="5" spans="2:16" x14ac:dyDescent="0.25">
      <c r="B5" s="9">
        <v>41673</v>
      </c>
      <c r="C5" s="12">
        <f t="shared" si="0"/>
        <v>2014</v>
      </c>
      <c r="D5" s="7">
        <v>13</v>
      </c>
      <c r="E5" s="7" t="str">
        <f>VLOOKUP(D5,TProductos,2)</f>
        <v>PRODUCTO C</v>
      </c>
      <c r="F5" s="7">
        <v>23</v>
      </c>
      <c r="G5" s="7" t="str">
        <f>VLOOKUP(F5,TCategorias,2)</f>
        <v>CATEGORIA 3</v>
      </c>
      <c r="H5" s="10">
        <f>VLOOKUP(D5,TProductos,3)</f>
        <v>3898</v>
      </c>
      <c r="I5" s="7">
        <v>96</v>
      </c>
      <c r="J5" s="7" t="str">
        <f t="shared" si="1"/>
        <v>No</v>
      </c>
      <c r="K5" s="10">
        <f t="shared" si="2"/>
        <v>218288</v>
      </c>
      <c r="L5" s="10"/>
      <c r="M5" s="10"/>
      <c r="N5" s="7" t="str">
        <f t="shared" si="3"/>
        <v>TRAMO 3</v>
      </c>
      <c r="O5" s="7"/>
      <c r="P5" s="7"/>
    </row>
    <row r="6" spans="2:16" x14ac:dyDescent="0.25">
      <c r="B6" s="9">
        <v>42036</v>
      </c>
      <c r="C6" s="12">
        <f t="shared" si="0"/>
        <v>2015</v>
      </c>
      <c r="D6" s="7">
        <v>12</v>
      </c>
      <c r="E6" s="7" t="str">
        <f>VLOOKUP(D6,TProductos,2)</f>
        <v>PRODUCTO B</v>
      </c>
      <c r="F6" s="7">
        <v>22</v>
      </c>
      <c r="G6" s="7" t="str">
        <f>VLOOKUP(F6,TCategorias,2)</f>
        <v>CATEGORIA 2</v>
      </c>
      <c r="H6" s="10">
        <f>VLOOKUP(D6,TProductos,3)</f>
        <v>4500</v>
      </c>
      <c r="I6" s="7">
        <v>56</v>
      </c>
      <c r="J6" s="7" t="str">
        <f t="shared" si="1"/>
        <v>No</v>
      </c>
      <c r="K6" s="10">
        <f t="shared" si="2"/>
        <v>441000</v>
      </c>
      <c r="L6" s="10"/>
      <c r="M6" s="10"/>
      <c r="N6" s="7" t="str">
        <f t="shared" si="3"/>
        <v>TRAMO 2</v>
      </c>
      <c r="O6" s="7"/>
      <c r="P6" s="7"/>
    </row>
    <row r="7" spans="2:16" x14ac:dyDescent="0.25">
      <c r="B7" s="9">
        <v>40941</v>
      </c>
      <c r="C7" s="12">
        <f t="shared" si="0"/>
        <v>2012</v>
      </c>
      <c r="D7" s="7">
        <v>11</v>
      </c>
      <c r="E7" s="7" t="str">
        <f>VLOOKUP(D7,TProductos,2)</f>
        <v>PRODUCTO A</v>
      </c>
      <c r="F7" s="7">
        <v>21</v>
      </c>
      <c r="G7" s="7" t="str">
        <f>VLOOKUP(F7,TCategorias,2)</f>
        <v>CATEGORIA 1</v>
      </c>
      <c r="H7" s="10">
        <f>VLOOKUP(D7,TProductos,3)</f>
        <v>5890</v>
      </c>
      <c r="I7" s="7">
        <v>98</v>
      </c>
      <c r="J7" s="7" t="str">
        <f t="shared" si="1"/>
        <v>Si</v>
      </c>
      <c r="K7" s="10">
        <f t="shared" si="2"/>
        <v>636120</v>
      </c>
      <c r="L7" s="10"/>
      <c r="M7" s="10"/>
      <c r="N7" s="7" t="str">
        <f t="shared" si="3"/>
        <v>TRAMO 1</v>
      </c>
      <c r="O7" s="7"/>
      <c r="P7" s="7"/>
    </row>
    <row r="8" spans="2:16" x14ac:dyDescent="0.25">
      <c r="B8" s="9">
        <v>41308</v>
      </c>
      <c r="C8" s="12">
        <f t="shared" si="0"/>
        <v>2013</v>
      </c>
      <c r="D8" s="7">
        <v>12</v>
      </c>
      <c r="E8" s="7" t="str">
        <f>VLOOKUP(D8,TProductos,2)</f>
        <v>PRODUCTO B</v>
      </c>
      <c r="F8" s="7">
        <v>23</v>
      </c>
      <c r="G8" s="7" t="str">
        <f>VLOOKUP(F8,TCategorias,2)</f>
        <v>CATEGORIA 3</v>
      </c>
      <c r="H8" s="10">
        <f>VLOOKUP(D8,TProductos,3)</f>
        <v>4500</v>
      </c>
      <c r="I8" s="7">
        <v>108</v>
      </c>
      <c r="J8" s="7" t="str">
        <f t="shared" si="1"/>
        <v>No</v>
      </c>
      <c r="K8" s="10">
        <f t="shared" si="2"/>
        <v>234000</v>
      </c>
      <c r="L8" s="10"/>
      <c r="M8" s="10"/>
      <c r="N8" s="7" t="str">
        <f t="shared" si="3"/>
        <v>SIN TRAMO</v>
      </c>
      <c r="O8" s="7"/>
      <c r="P8" s="7"/>
    </row>
    <row r="9" spans="2:16" x14ac:dyDescent="0.25">
      <c r="B9" s="9">
        <v>41674</v>
      </c>
      <c r="C9" s="12">
        <f t="shared" si="0"/>
        <v>2014</v>
      </c>
      <c r="D9" s="7">
        <v>13</v>
      </c>
      <c r="E9" s="7" t="str">
        <f>VLOOKUP(D9,TProductos,2)</f>
        <v>PRODUCTO C</v>
      </c>
      <c r="F9" s="7">
        <v>23</v>
      </c>
      <c r="G9" s="7" t="str">
        <f>VLOOKUP(F9,TCategorias,2)</f>
        <v>CATEGORIA 3</v>
      </c>
      <c r="H9" s="10">
        <f>VLOOKUP(D9,TProductos,3)</f>
        <v>3898</v>
      </c>
      <c r="I9" s="7">
        <v>52</v>
      </c>
      <c r="J9" s="7" t="str">
        <f t="shared" si="1"/>
        <v>No</v>
      </c>
      <c r="K9" s="10">
        <f t="shared" si="2"/>
        <v>148124</v>
      </c>
      <c r="L9" s="10"/>
      <c r="M9" s="10"/>
      <c r="N9" s="7" t="str">
        <f t="shared" si="3"/>
        <v>TRAMO 3</v>
      </c>
      <c r="O9" s="7"/>
      <c r="P9" s="7"/>
    </row>
    <row r="10" spans="2:16" x14ac:dyDescent="0.25">
      <c r="B10" s="9">
        <v>40940</v>
      </c>
      <c r="C10" s="12">
        <f t="shared" si="0"/>
        <v>2012</v>
      </c>
      <c r="D10" s="7">
        <v>13</v>
      </c>
      <c r="E10" s="7" t="str">
        <f>VLOOKUP(D10,TProductos,2)</f>
        <v>PRODUCTO C</v>
      </c>
      <c r="F10" s="7">
        <v>21</v>
      </c>
      <c r="G10" s="7" t="str">
        <f>VLOOKUP(F10,TCategorias,2)</f>
        <v>CATEGORIA 1</v>
      </c>
      <c r="H10" s="10">
        <f>VLOOKUP(D10,TProductos,3)</f>
        <v>3898</v>
      </c>
      <c r="I10" s="7">
        <v>38</v>
      </c>
      <c r="J10" s="7" t="str">
        <f t="shared" si="1"/>
        <v>Si</v>
      </c>
      <c r="K10" s="10">
        <f t="shared" si="2"/>
        <v>417086</v>
      </c>
      <c r="L10" s="10"/>
      <c r="M10" s="10"/>
      <c r="N10" s="7" t="str">
        <f t="shared" si="3"/>
        <v>SIN TRAMO</v>
      </c>
      <c r="O10" s="7"/>
      <c r="P10" s="7"/>
    </row>
    <row r="11" spans="2:16" x14ac:dyDescent="0.25">
      <c r="B11" s="9">
        <v>41672</v>
      </c>
      <c r="C11" s="12">
        <f t="shared" si="0"/>
        <v>2014</v>
      </c>
      <c r="D11" s="7">
        <v>12</v>
      </c>
      <c r="E11" s="7" t="str">
        <f>VLOOKUP(D11,TProductos,2)</f>
        <v>PRODUCTO B</v>
      </c>
      <c r="F11" s="7">
        <v>22</v>
      </c>
      <c r="G11" s="7" t="str">
        <f>VLOOKUP(F11,TCategorias,2)</f>
        <v>CATEGORIA 2</v>
      </c>
      <c r="H11" s="10">
        <f>VLOOKUP(D11,TProductos,3)</f>
        <v>4500</v>
      </c>
      <c r="I11" s="7">
        <v>107</v>
      </c>
      <c r="J11" s="7" t="str">
        <f t="shared" si="1"/>
        <v>No</v>
      </c>
      <c r="K11" s="10">
        <f t="shared" si="2"/>
        <v>400500</v>
      </c>
      <c r="L11" s="10"/>
      <c r="M11" s="10"/>
      <c r="N11" s="7" t="str">
        <f t="shared" si="3"/>
        <v>TRAMO 2</v>
      </c>
      <c r="O11" s="7"/>
      <c r="P11" s="7"/>
    </row>
    <row r="12" spans="2:16" x14ac:dyDescent="0.25">
      <c r="B12" s="9">
        <v>42038</v>
      </c>
      <c r="C12" s="12">
        <f t="shared" si="0"/>
        <v>2015</v>
      </c>
      <c r="D12" s="7">
        <v>11</v>
      </c>
      <c r="E12" s="7" t="str">
        <f>VLOOKUP(D12,TProductos,2)</f>
        <v>PRODUCTO A</v>
      </c>
      <c r="F12" s="7">
        <v>23</v>
      </c>
      <c r="G12" s="7" t="str">
        <f>VLOOKUP(F12,TCategorias,2)</f>
        <v>CATEGORIA 3</v>
      </c>
      <c r="H12" s="10">
        <f>VLOOKUP(D12,TProductos,3)</f>
        <v>5890</v>
      </c>
      <c r="I12" s="7">
        <v>89</v>
      </c>
      <c r="J12" s="7" t="str">
        <f t="shared" si="1"/>
        <v>Si</v>
      </c>
      <c r="K12" s="10">
        <f t="shared" si="2"/>
        <v>589000</v>
      </c>
      <c r="L12" s="10"/>
      <c r="M12" s="10"/>
      <c r="N12" s="7" t="str">
        <f t="shared" si="3"/>
        <v>SIN TRAMO</v>
      </c>
      <c r="O12" s="7"/>
      <c r="P12" s="7"/>
    </row>
    <row r="13" spans="2:16" x14ac:dyDescent="0.25">
      <c r="B13" s="9">
        <v>40943</v>
      </c>
      <c r="C13" s="12">
        <f t="shared" si="0"/>
        <v>2012</v>
      </c>
      <c r="D13" s="7">
        <v>13</v>
      </c>
      <c r="E13" s="7" t="str">
        <f>VLOOKUP(D13,TProductos,2)</f>
        <v>PRODUCTO C</v>
      </c>
      <c r="F13" s="7">
        <v>21</v>
      </c>
      <c r="G13" s="7" t="str">
        <f>VLOOKUP(F13,TCategorias,2)</f>
        <v>CATEGORIA 1</v>
      </c>
      <c r="H13" s="10">
        <f>VLOOKUP(D13,TProductos,3)</f>
        <v>3898</v>
      </c>
      <c r="I13" s="7">
        <v>100</v>
      </c>
      <c r="J13" s="7" t="str">
        <f t="shared" si="1"/>
        <v>Si</v>
      </c>
      <c r="K13" s="10">
        <f t="shared" si="2"/>
        <v>0</v>
      </c>
      <c r="L13" s="10"/>
      <c r="M13" s="10"/>
      <c r="N13" s="7" t="str">
        <f t="shared" si="3"/>
        <v>SIN TRAMO</v>
      </c>
      <c r="O13" s="7"/>
      <c r="P13" s="7"/>
    </row>
    <row r="14" spans="2:16" s="2" customFormat="1" x14ac:dyDescent="0.25">
      <c r="J14" s="11" t="s">
        <v>25</v>
      </c>
      <c r="K14" s="10">
        <f>AVERAGE(K3:K13)</f>
        <v>428879.81818181818</v>
      </c>
    </row>
    <row r="16" spans="2:16" x14ac:dyDescent="0.25">
      <c r="B16" s="6" t="s">
        <v>17</v>
      </c>
      <c r="C16" s="10"/>
    </row>
    <row r="17" spans="2:3" x14ac:dyDescent="0.25">
      <c r="B17" s="6" t="s">
        <v>18</v>
      </c>
      <c r="C17" s="10"/>
    </row>
    <row r="18" spans="2:3" x14ac:dyDescent="0.25">
      <c r="B18" s="6" t="s">
        <v>19</v>
      </c>
      <c r="C18" s="10"/>
    </row>
    <row r="19" spans="2:3" x14ac:dyDescent="0.25">
      <c r="B19" s="6" t="s">
        <v>20</v>
      </c>
      <c r="C19" s="10"/>
    </row>
  </sheetData>
  <phoneticPr fontId="1" type="noConversion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codigos</vt:lpstr>
      <vt:lpstr>compras</vt:lpstr>
      <vt:lpstr>TCategorias</vt:lpstr>
      <vt:lpstr>TProductos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 Moraga Tapia</dc:creator>
  <cp:lastModifiedBy>Usuario</cp:lastModifiedBy>
  <dcterms:created xsi:type="dcterms:W3CDTF">2011-04-14T02:50:47Z</dcterms:created>
  <dcterms:modified xsi:type="dcterms:W3CDTF">2016-05-27T02:25:20Z</dcterms:modified>
</cp:coreProperties>
</file>