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drawings/drawing11.xml" ContentType="application/vnd.openxmlformats-officedocument.drawing+xml"/>
  <Override PartName="/xl/charts/chart11.xml" ContentType="application/vnd.openxmlformats-officedocument.drawingml.chart+xml"/>
  <Override PartName="/xl/drawings/drawing12.xml" ContentType="application/vnd.openxmlformats-officedocument.drawing+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drawings/drawing14.xml" ContentType="application/vnd.openxmlformats-officedocument.drawing+xml"/>
  <Override PartName="/xl/charts/chart14.xml" ContentType="application/vnd.openxmlformats-officedocument.drawingml.chart+xml"/>
  <Override PartName="/xl/drawings/drawing15.xml" ContentType="application/vnd.openxmlformats-officedocument.drawing+xml"/>
  <Override PartName="/xl/charts/chart15.xml" ContentType="application/vnd.openxmlformats-officedocument.drawingml.chart+xml"/>
  <Override PartName="/xl/drawings/drawing16.xml" ContentType="application/vnd.openxmlformats-officedocument.drawing+xml"/>
  <Override PartName="/xl/charts/chart16.xml" ContentType="application/vnd.openxmlformats-officedocument.drawingml.chart+xml"/>
  <Override PartName="/xl/drawings/drawing17.xml" ContentType="application/vnd.openxmlformats-officedocument.drawing+xml"/>
  <Override PartName="/xl/charts/chart17.xml" ContentType="application/vnd.openxmlformats-officedocument.drawingml.chart+xml"/>
  <Override PartName="/xl/drawings/drawing18.xml" ContentType="application/vnd.openxmlformats-officedocument.drawing+xml"/>
  <Override PartName="/xl/charts/chart18.xml" ContentType="application/vnd.openxmlformats-officedocument.drawingml.chart+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RETGB141-NT0001\COTA$\Desktop\"/>
    </mc:Choice>
  </mc:AlternateContent>
  <bookViews>
    <workbookView xWindow="-1140" yWindow="-300" windowWidth="14910" windowHeight="7995" tabRatio="599" firstSheet="1" activeTab="8"/>
  </bookViews>
  <sheets>
    <sheet name="BUDGET" sheetId="1" state="hidden" r:id="rId1"/>
    <sheet name="wk36" sheetId="57" r:id="rId2"/>
    <sheet name="wk37" sheetId="59" r:id="rId3"/>
    <sheet name="wk38" sheetId="60" r:id="rId4"/>
    <sheet name="wk39" sheetId="61" r:id="rId5"/>
    <sheet name="wk40" sheetId="62" r:id="rId6"/>
    <sheet name="wk41" sheetId="63" r:id="rId7"/>
    <sheet name="wk42" sheetId="64" r:id="rId8"/>
    <sheet name="wk43" sheetId="65" r:id="rId9"/>
    <sheet name="wk44" sheetId="66" r:id="rId10"/>
    <sheet name="wk45" sheetId="67" r:id="rId11"/>
    <sheet name="wk46" sheetId="68" r:id="rId12"/>
    <sheet name="wk47" sheetId="69" r:id="rId13"/>
    <sheet name="wk48" sheetId="70" r:id="rId14"/>
    <sheet name="wk49" sheetId="71" r:id="rId15"/>
    <sheet name="wk50" sheetId="72" r:id="rId16"/>
    <sheet name="wk51" sheetId="73" r:id="rId17"/>
    <sheet name="wk52" sheetId="74" r:id="rId18"/>
    <sheet name="wk1" sheetId="75" r:id="rId19"/>
    <sheet name="Weekly index sheet" sheetId="35" state="hidden" r:id="rId20"/>
  </sheets>
  <externalReferences>
    <externalReference r:id="rId21"/>
  </externalReferences>
  <definedNames>
    <definedName name="_xlnm._FilterDatabase" localSheetId="19" hidden="1">'Weekly index sheet'!$A$14:$K$68</definedName>
    <definedName name="_xlnm._FilterDatabase" localSheetId="18" hidden="1">'wk1'!$A$4:$AF$20</definedName>
    <definedName name="_xlnm._FilterDatabase" localSheetId="1" hidden="1">'wk36'!$A$4:$AF$20</definedName>
    <definedName name="_xlnm._FilterDatabase" localSheetId="2" hidden="1">'wk37'!$A$4:$AF$20</definedName>
    <definedName name="_xlnm._FilterDatabase" localSheetId="3" hidden="1">'wk38'!$A$4:$AF$20</definedName>
    <definedName name="_xlnm._FilterDatabase" localSheetId="4" hidden="1">'wk39'!$A$4:$AF$20</definedName>
    <definedName name="_xlnm._FilterDatabase" localSheetId="5" hidden="1">'wk40'!$A$4:$AF$20</definedName>
    <definedName name="_xlnm._FilterDatabase" localSheetId="6" hidden="1">'wk41'!$A$4:$AF$20</definedName>
    <definedName name="_xlnm._FilterDatabase" localSheetId="7" hidden="1">'wk42'!$A$4:$AF$20</definedName>
    <definedName name="_xlnm._FilterDatabase" localSheetId="8" hidden="1">'wk43'!$A$4:$AF$20</definedName>
    <definedName name="_xlnm._FilterDatabase" localSheetId="9" hidden="1">'wk44'!$A$4:$AF$20</definedName>
    <definedName name="_xlnm._FilterDatabase" localSheetId="10" hidden="1">'wk45'!$A$4:$AF$20</definedName>
    <definedName name="_xlnm._FilterDatabase" localSheetId="11" hidden="1">'wk46'!$A$4:$AF$20</definedName>
    <definedName name="_xlnm._FilterDatabase" localSheetId="12" hidden="1">'wk47'!$A$4:$AF$20</definedName>
    <definedName name="_xlnm._FilterDatabase" localSheetId="13" hidden="1">'wk48'!$A$4:$AF$20</definedName>
    <definedName name="_xlnm._FilterDatabase" localSheetId="14" hidden="1">'wk49'!$A$4:$AF$20</definedName>
    <definedName name="_xlnm._FilterDatabase" localSheetId="15" hidden="1">'wk50'!$A$4:$AF$20</definedName>
    <definedName name="_xlnm._FilterDatabase" localSheetId="16" hidden="1">'wk51'!$A$4:$AF$20</definedName>
    <definedName name="_xlnm._FilterDatabase" localSheetId="17" hidden="1">'wk52'!$A$4:$AF$20</definedName>
    <definedName name="_xlnm.Print_Area" localSheetId="18">'wk1'!$A$1:$S$21</definedName>
    <definedName name="_xlnm.Print_Area" localSheetId="1">'wk36'!$A$1:$S$21</definedName>
    <definedName name="_xlnm.Print_Area" localSheetId="2">'wk37'!$A$1:$S$21</definedName>
    <definedName name="_xlnm.Print_Area" localSheetId="3">'wk38'!$A$1:$S$21</definedName>
    <definedName name="_xlnm.Print_Area" localSheetId="4">'wk39'!$A$1:$S$21</definedName>
    <definedName name="_xlnm.Print_Area" localSheetId="5">'wk40'!$A$1:$S$21</definedName>
    <definedName name="_xlnm.Print_Area" localSheetId="6">'wk41'!$A$1:$S$21</definedName>
    <definedName name="_xlnm.Print_Area" localSheetId="7">'wk42'!$A$1:$S$21</definedName>
    <definedName name="_xlnm.Print_Area" localSheetId="8">'wk43'!$A$1:$S$21</definedName>
    <definedName name="_xlnm.Print_Area" localSheetId="9">'wk44'!$A$1:$S$21</definedName>
    <definedName name="_xlnm.Print_Area" localSheetId="10">'wk45'!$A$1:$S$21</definedName>
    <definedName name="_xlnm.Print_Area" localSheetId="11">'wk46'!$A$1:$S$21</definedName>
    <definedName name="_xlnm.Print_Area" localSheetId="12">'wk47'!$A$1:$S$21</definedName>
    <definedName name="_xlnm.Print_Area" localSheetId="13">'wk48'!$A$1:$S$21</definedName>
    <definedName name="_xlnm.Print_Area" localSheetId="14">'wk49'!$A$1:$S$21</definedName>
    <definedName name="_xlnm.Print_Area" localSheetId="15">'wk50'!$A$1:$S$21</definedName>
    <definedName name="_xlnm.Print_Area" localSheetId="16">'wk51'!$A$1:$S$21</definedName>
    <definedName name="_xlnm.Print_Area" localSheetId="17">'wk52'!$A$1:$S$21</definedName>
    <definedName name="TIME" localSheetId="0">BUDGET!$B$1:$B$105</definedName>
    <definedName name="TIME">BUDGET!$B$1:$B$105</definedName>
    <definedName name="Z_780762DE_D855_4C77_A42A_020F3A2FB13E_.wvu.FilterData" localSheetId="18" hidden="1">'wk1'!$A$4:$AF$20</definedName>
    <definedName name="Z_780762DE_D855_4C77_A42A_020F3A2FB13E_.wvu.FilterData" localSheetId="1" hidden="1">'wk36'!$A$4:$AF$20</definedName>
    <definedName name="Z_780762DE_D855_4C77_A42A_020F3A2FB13E_.wvu.FilterData" localSheetId="2" hidden="1">'wk37'!$A$4:$AF$20</definedName>
    <definedName name="Z_780762DE_D855_4C77_A42A_020F3A2FB13E_.wvu.FilterData" localSheetId="3" hidden="1">'wk38'!$A$4:$AF$20</definedName>
    <definedName name="Z_780762DE_D855_4C77_A42A_020F3A2FB13E_.wvu.FilterData" localSheetId="4" hidden="1">'wk39'!$A$4:$AF$20</definedName>
    <definedName name="Z_780762DE_D855_4C77_A42A_020F3A2FB13E_.wvu.FilterData" localSheetId="5" hidden="1">'wk40'!$A$4:$AF$20</definedName>
    <definedName name="Z_780762DE_D855_4C77_A42A_020F3A2FB13E_.wvu.FilterData" localSheetId="6" hidden="1">'wk41'!$A$4:$AF$20</definedName>
    <definedName name="Z_780762DE_D855_4C77_A42A_020F3A2FB13E_.wvu.FilterData" localSheetId="7" hidden="1">'wk42'!$A$4:$AF$20</definedName>
    <definedName name="Z_780762DE_D855_4C77_A42A_020F3A2FB13E_.wvu.FilterData" localSheetId="8" hidden="1">'wk43'!$A$4:$AF$20</definedName>
    <definedName name="Z_780762DE_D855_4C77_A42A_020F3A2FB13E_.wvu.FilterData" localSheetId="9" hidden="1">'wk44'!$A$4:$AF$20</definedName>
    <definedName name="Z_780762DE_D855_4C77_A42A_020F3A2FB13E_.wvu.FilterData" localSheetId="10" hidden="1">'wk45'!$A$4:$AF$20</definedName>
    <definedName name="Z_780762DE_D855_4C77_A42A_020F3A2FB13E_.wvu.FilterData" localSheetId="11" hidden="1">'wk46'!$A$4:$AF$20</definedName>
    <definedName name="Z_780762DE_D855_4C77_A42A_020F3A2FB13E_.wvu.FilterData" localSheetId="12" hidden="1">'wk47'!$A$4:$AF$20</definedName>
    <definedName name="Z_780762DE_D855_4C77_A42A_020F3A2FB13E_.wvu.FilterData" localSheetId="13" hidden="1">'wk48'!$A$4:$AF$20</definedName>
    <definedName name="Z_780762DE_D855_4C77_A42A_020F3A2FB13E_.wvu.FilterData" localSheetId="14" hidden="1">'wk49'!$A$4:$AF$20</definedName>
    <definedName name="Z_780762DE_D855_4C77_A42A_020F3A2FB13E_.wvu.FilterData" localSheetId="15" hidden="1">'wk50'!$A$4:$AF$20</definedName>
    <definedName name="Z_780762DE_D855_4C77_A42A_020F3A2FB13E_.wvu.FilterData" localSheetId="16" hidden="1">'wk51'!$A$4:$AF$20</definedName>
    <definedName name="Z_780762DE_D855_4C77_A42A_020F3A2FB13E_.wvu.FilterData" localSheetId="17" hidden="1">'wk52'!$A$4:$AF$20</definedName>
    <definedName name="Z_780762DE_D855_4C77_A42A_020F3A2FB13E_.wvu.PrintArea" localSheetId="18" hidden="1">'wk1'!$A$1:$P$18</definedName>
    <definedName name="Z_780762DE_D855_4C77_A42A_020F3A2FB13E_.wvu.PrintArea" localSheetId="1" hidden="1">'wk36'!$A$1:$P$18</definedName>
    <definedName name="Z_780762DE_D855_4C77_A42A_020F3A2FB13E_.wvu.PrintArea" localSheetId="2" hidden="1">'wk37'!$A$1:$P$18</definedName>
    <definedName name="Z_780762DE_D855_4C77_A42A_020F3A2FB13E_.wvu.PrintArea" localSheetId="3" hidden="1">'wk38'!$A$1:$P$18</definedName>
    <definedName name="Z_780762DE_D855_4C77_A42A_020F3A2FB13E_.wvu.PrintArea" localSheetId="4" hidden="1">'wk39'!$A$1:$P$18</definedName>
    <definedName name="Z_780762DE_D855_4C77_A42A_020F3A2FB13E_.wvu.PrintArea" localSheetId="5" hidden="1">'wk40'!$A$1:$P$18</definedName>
    <definedName name="Z_780762DE_D855_4C77_A42A_020F3A2FB13E_.wvu.PrintArea" localSheetId="6" hidden="1">'wk41'!$A$1:$P$18</definedName>
    <definedName name="Z_780762DE_D855_4C77_A42A_020F3A2FB13E_.wvu.PrintArea" localSheetId="7" hidden="1">'wk42'!$A$1:$P$18</definedName>
    <definedName name="Z_780762DE_D855_4C77_A42A_020F3A2FB13E_.wvu.PrintArea" localSheetId="8" hidden="1">'wk43'!$A$1:$P$18</definedName>
    <definedName name="Z_780762DE_D855_4C77_A42A_020F3A2FB13E_.wvu.PrintArea" localSheetId="9" hidden="1">'wk44'!$A$1:$P$18</definedName>
    <definedName name="Z_780762DE_D855_4C77_A42A_020F3A2FB13E_.wvu.PrintArea" localSheetId="10" hidden="1">'wk45'!$A$1:$P$18</definedName>
    <definedName name="Z_780762DE_D855_4C77_A42A_020F3A2FB13E_.wvu.PrintArea" localSheetId="11" hidden="1">'wk46'!$A$1:$P$18</definedName>
    <definedName name="Z_780762DE_D855_4C77_A42A_020F3A2FB13E_.wvu.PrintArea" localSheetId="12" hidden="1">'wk47'!$A$1:$P$18</definedName>
    <definedName name="Z_780762DE_D855_4C77_A42A_020F3A2FB13E_.wvu.PrintArea" localSheetId="13" hidden="1">'wk48'!$A$1:$P$18</definedName>
    <definedName name="Z_780762DE_D855_4C77_A42A_020F3A2FB13E_.wvu.PrintArea" localSheetId="14" hidden="1">'wk49'!$A$1:$P$18</definedName>
    <definedName name="Z_780762DE_D855_4C77_A42A_020F3A2FB13E_.wvu.PrintArea" localSheetId="15" hidden="1">'wk50'!$A$1:$P$18</definedName>
    <definedName name="Z_780762DE_D855_4C77_A42A_020F3A2FB13E_.wvu.PrintArea" localSheetId="16" hidden="1">'wk51'!$A$1:$P$18</definedName>
    <definedName name="Z_780762DE_D855_4C77_A42A_020F3A2FB13E_.wvu.PrintArea" localSheetId="17" hidden="1">'wk52'!$A$1:$P$18</definedName>
    <definedName name="Z_780762DE_D855_4C77_A42A_020F3A2FB13E_.wvu.Rows" localSheetId="18" hidden="1">'wk1'!$21:$31</definedName>
    <definedName name="Z_780762DE_D855_4C77_A42A_020F3A2FB13E_.wvu.Rows" localSheetId="1" hidden="1">'wk36'!$21:$31</definedName>
    <definedName name="Z_780762DE_D855_4C77_A42A_020F3A2FB13E_.wvu.Rows" localSheetId="2" hidden="1">'wk37'!$21:$31</definedName>
    <definedName name="Z_780762DE_D855_4C77_A42A_020F3A2FB13E_.wvu.Rows" localSheetId="3" hidden="1">'wk38'!$21:$31</definedName>
    <definedName name="Z_780762DE_D855_4C77_A42A_020F3A2FB13E_.wvu.Rows" localSheetId="4" hidden="1">'wk39'!$21:$31</definedName>
    <definedName name="Z_780762DE_D855_4C77_A42A_020F3A2FB13E_.wvu.Rows" localSheetId="5" hidden="1">'wk40'!$21:$31</definedName>
    <definedName name="Z_780762DE_D855_4C77_A42A_020F3A2FB13E_.wvu.Rows" localSheetId="6" hidden="1">'wk41'!$21:$31</definedName>
    <definedName name="Z_780762DE_D855_4C77_A42A_020F3A2FB13E_.wvu.Rows" localSheetId="7" hidden="1">'wk42'!$21:$31</definedName>
    <definedName name="Z_780762DE_D855_4C77_A42A_020F3A2FB13E_.wvu.Rows" localSheetId="8" hidden="1">'wk43'!$21:$31</definedName>
    <definedName name="Z_780762DE_D855_4C77_A42A_020F3A2FB13E_.wvu.Rows" localSheetId="9" hidden="1">'wk44'!$21:$31</definedName>
    <definedName name="Z_780762DE_D855_4C77_A42A_020F3A2FB13E_.wvu.Rows" localSheetId="10" hidden="1">'wk45'!$21:$31</definedName>
    <definedName name="Z_780762DE_D855_4C77_A42A_020F3A2FB13E_.wvu.Rows" localSheetId="11" hidden="1">'wk46'!$21:$31</definedName>
    <definedName name="Z_780762DE_D855_4C77_A42A_020F3A2FB13E_.wvu.Rows" localSheetId="12" hidden="1">'wk47'!$21:$31</definedName>
    <definedName name="Z_780762DE_D855_4C77_A42A_020F3A2FB13E_.wvu.Rows" localSheetId="13" hidden="1">'wk48'!$21:$31</definedName>
    <definedName name="Z_780762DE_D855_4C77_A42A_020F3A2FB13E_.wvu.Rows" localSheetId="14" hidden="1">'wk49'!$21:$31</definedName>
    <definedName name="Z_780762DE_D855_4C77_A42A_020F3A2FB13E_.wvu.Rows" localSheetId="15" hidden="1">'wk50'!$21:$31</definedName>
    <definedName name="Z_780762DE_D855_4C77_A42A_020F3A2FB13E_.wvu.Rows" localSheetId="16" hidden="1">'wk51'!$21:$31</definedName>
    <definedName name="Z_780762DE_D855_4C77_A42A_020F3A2FB13E_.wvu.Rows" localSheetId="17" hidden="1">'wk52'!$21:$31</definedName>
    <definedName name="Z_DC83879D_C9C6_4C66_9ABE_B2803CC95D79_.wvu.FilterData" localSheetId="18" hidden="1">'wk1'!$A$4:$AF$20</definedName>
    <definedName name="Z_DC83879D_C9C6_4C66_9ABE_B2803CC95D79_.wvu.FilterData" localSheetId="1" hidden="1">'wk36'!$A$4:$AF$20</definedName>
    <definedName name="Z_DC83879D_C9C6_4C66_9ABE_B2803CC95D79_.wvu.FilterData" localSheetId="2" hidden="1">'wk37'!$A$4:$AF$20</definedName>
    <definedName name="Z_DC83879D_C9C6_4C66_9ABE_B2803CC95D79_.wvu.FilterData" localSheetId="3" hidden="1">'wk38'!$A$4:$AF$20</definedName>
    <definedName name="Z_DC83879D_C9C6_4C66_9ABE_B2803CC95D79_.wvu.FilterData" localSheetId="4" hidden="1">'wk39'!$A$4:$AF$20</definedName>
    <definedName name="Z_DC83879D_C9C6_4C66_9ABE_B2803CC95D79_.wvu.FilterData" localSheetId="5" hidden="1">'wk40'!$A$4:$AF$20</definedName>
    <definedName name="Z_DC83879D_C9C6_4C66_9ABE_B2803CC95D79_.wvu.FilterData" localSheetId="6" hidden="1">'wk41'!$A$4:$AF$20</definedName>
    <definedName name="Z_DC83879D_C9C6_4C66_9ABE_B2803CC95D79_.wvu.FilterData" localSheetId="7" hidden="1">'wk42'!$A$4:$AF$20</definedName>
    <definedName name="Z_DC83879D_C9C6_4C66_9ABE_B2803CC95D79_.wvu.FilterData" localSheetId="8" hidden="1">'wk43'!$A$4:$AF$20</definedName>
    <definedName name="Z_DC83879D_C9C6_4C66_9ABE_B2803CC95D79_.wvu.FilterData" localSheetId="9" hidden="1">'wk44'!$A$4:$AF$20</definedName>
    <definedName name="Z_DC83879D_C9C6_4C66_9ABE_B2803CC95D79_.wvu.FilterData" localSheetId="10" hidden="1">'wk45'!$A$4:$AF$20</definedName>
    <definedName name="Z_DC83879D_C9C6_4C66_9ABE_B2803CC95D79_.wvu.FilterData" localSheetId="11" hidden="1">'wk46'!$A$4:$AF$20</definedName>
    <definedName name="Z_DC83879D_C9C6_4C66_9ABE_B2803CC95D79_.wvu.FilterData" localSheetId="12" hidden="1">'wk47'!$A$4:$AF$20</definedName>
    <definedName name="Z_DC83879D_C9C6_4C66_9ABE_B2803CC95D79_.wvu.FilterData" localSheetId="13" hidden="1">'wk48'!$A$4:$AF$20</definedName>
    <definedName name="Z_DC83879D_C9C6_4C66_9ABE_B2803CC95D79_.wvu.FilterData" localSheetId="14" hidden="1">'wk49'!$A$4:$AF$20</definedName>
    <definedName name="Z_DC83879D_C9C6_4C66_9ABE_B2803CC95D79_.wvu.FilterData" localSheetId="15" hidden="1">'wk50'!$A$4:$AF$20</definedName>
    <definedName name="Z_DC83879D_C9C6_4C66_9ABE_B2803CC95D79_.wvu.FilterData" localSheetId="16" hidden="1">'wk51'!$A$4:$AF$20</definedName>
    <definedName name="Z_DC83879D_C9C6_4C66_9ABE_B2803CC95D79_.wvu.FilterData" localSheetId="17" hidden="1">'wk52'!$A$4:$AF$20</definedName>
    <definedName name="Z_DC83879D_C9C6_4C66_9ABE_B2803CC95D79_.wvu.PrintArea" localSheetId="18" hidden="1">'wk1'!$A$1:$P$18</definedName>
    <definedName name="Z_DC83879D_C9C6_4C66_9ABE_B2803CC95D79_.wvu.PrintArea" localSheetId="1" hidden="1">'wk36'!$A$1:$P$18</definedName>
    <definedName name="Z_DC83879D_C9C6_4C66_9ABE_B2803CC95D79_.wvu.PrintArea" localSheetId="2" hidden="1">'wk37'!$A$1:$P$18</definedName>
    <definedName name="Z_DC83879D_C9C6_4C66_9ABE_B2803CC95D79_.wvu.PrintArea" localSheetId="3" hidden="1">'wk38'!$A$1:$P$18</definedName>
    <definedName name="Z_DC83879D_C9C6_4C66_9ABE_B2803CC95D79_.wvu.PrintArea" localSheetId="4" hidden="1">'wk39'!$A$1:$P$18</definedName>
    <definedName name="Z_DC83879D_C9C6_4C66_9ABE_B2803CC95D79_.wvu.PrintArea" localSheetId="5" hidden="1">'wk40'!$A$1:$P$18</definedName>
    <definedName name="Z_DC83879D_C9C6_4C66_9ABE_B2803CC95D79_.wvu.PrintArea" localSheetId="6" hidden="1">'wk41'!$A$1:$P$18</definedName>
    <definedName name="Z_DC83879D_C9C6_4C66_9ABE_B2803CC95D79_.wvu.PrintArea" localSheetId="7" hidden="1">'wk42'!$A$1:$P$18</definedName>
    <definedName name="Z_DC83879D_C9C6_4C66_9ABE_B2803CC95D79_.wvu.PrintArea" localSheetId="8" hidden="1">'wk43'!$A$1:$P$18</definedName>
    <definedName name="Z_DC83879D_C9C6_4C66_9ABE_B2803CC95D79_.wvu.PrintArea" localSheetId="9" hidden="1">'wk44'!$A$1:$P$18</definedName>
    <definedName name="Z_DC83879D_C9C6_4C66_9ABE_B2803CC95D79_.wvu.PrintArea" localSheetId="10" hidden="1">'wk45'!$A$1:$P$18</definedName>
    <definedName name="Z_DC83879D_C9C6_4C66_9ABE_B2803CC95D79_.wvu.PrintArea" localSheetId="11" hidden="1">'wk46'!$A$1:$P$18</definedName>
    <definedName name="Z_DC83879D_C9C6_4C66_9ABE_B2803CC95D79_.wvu.PrintArea" localSheetId="12" hidden="1">'wk47'!$A$1:$P$18</definedName>
    <definedName name="Z_DC83879D_C9C6_4C66_9ABE_B2803CC95D79_.wvu.PrintArea" localSheetId="13" hidden="1">'wk48'!$A$1:$P$18</definedName>
    <definedName name="Z_DC83879D_C9C6_4C66_9ABE_B2803CC95D79_.wvu.PrintArea" localSheetId="14" hidden="1">'wk49'!$A$1:$P$18</definedName>
    <definedName name="Z_DC83879D_C9C6_4C66_9ABE_B2803CC95D79_.wvu.PrintArea" localSheetId="15" hidden="1">'wk50'!$A$1:$P$18</definedName>
    <definedName name="Z_DC83879D_C9C6_4C66_9ABE_B2803CC95D79_.wvu.PrintArea" localSheetId="16" hidden="1">'wk51'!$A$1:$P$18</definedName>
    <definedName name="Z_DC83879D_C9C6_4C66_9ABE_B2803CC95D79_.wvu.PrintArea" localSheetId="17" hidden="1">'wk52'!$A$1:$P$18</definedName>
    <definedName name="Z_DC83879D_C9C6_4C66_9ABE_B2803CC95D79_.wvu.Rows" localSheetId="18" hidden="1">'wk1'!$21:$31</definedName>
    <definedName name="Z_DC83879D_C9C6_4C66_9ABE_B2803CC95D79_.wvu.Rows" localSheetId="1" hidden="1">'wk36'!$21:$31</definedName>
    <definedName name="Z_DC83879D_C9C6_4C66_9ABE_B2803CC95D79_.wvu.Rows" localSheetId="2" hidden="1">'wk37'!$21:$31</definedName>
    <definedName name="Z_DC83879D_C9C6_4C66_9ABE_B2803CC95D79_.wvu.Rows" localSheetId="3" hidden="1">'wk38'!$21:$31</definedName>
    <definedName name="Z_DC83879D_C9C6_4C66_9ABE_B2803CC95D79_.wvu.Rows" localSheetId="4" hidden="1">'wk39'!$21:$31</definedName>
    <definedName name="Z_DC83879D_C9C6_4C66_9ABE_B2803CC95D79_.wvu.Rows" localSheetId="5" hidden="1">'wk40'!$21:$31</definedName>
    <definedName name="Z_DC83879D_C9C6_4C66_9ABE_B2803CC95D79_.wvu.Rows" localSheetId="6" hidden="1">'wk41'!$21:$31</definedName>
    <definedName name="Z_DC83879D_C9C6_4C66_9ABE_B2803CC95D79_.wvu.Rows" localSheetId="7" hidden="1">'wk42'!$21:$31</definedName>
    <definedName name="Z_DC83879D_C9C6_4C66_9ABE_B2803CC95D79_.wvu.Rows" localSheetId="8" hidden="1">'wk43'!$21:$31</definedName>
    <definedName name="Z_DC83879D_C9C6_4C66_9ABE_B2803CC95D79_.wvu.Rows" localSheetId="9" hidden="1">'wk44'!$21:$31</definedName>
    <definedName name="Z_DC83879D_C9C6_4C66_9ABE_B2803CC95D79_.wvu.Rows" localSheetId="10" hidden="1">'wk45'!$21:$31</definedName>
    <definedName name="Z_DC83879D_C9C6_4C66_9ABE_B2803CC95D79_.wvu.Rows" localSheetId="11" hidden="1">'wk46'!$21:$31</definedName>
    <definedName name="Z_DC83879D_C9C6_4C66_9ABE_B2803CC95D79_.wvu.Rows" localSheetId="12" hidden="1">'wk47'!$21:$31</definedName>
    <definedName name="Z_DC83879D_C9C6_4C66_9ABE_B2803CC95D79_.wvu.Rows" localSheetId="13" hidden="1">'wk48'!$21:$31</definedName>
    <definedName name="Z_DC83879D_C9C6_4C66_9ABE_B2803CC95D79_.wvu.Rows" localSheetId="14" hidden="1">'wk49'!$21:$31</definedName>
    <definedName name="Z_DC83879D_C9C6_4C66_9ABE_B2803CC95D79_.wvu.Rows" localSheetId="15" hidden="1">'wk50'!$21:$31</definedName>
    <definedName name="Z_DC83879D_C9C6_4C66_9ABE_B2803CC95D79_.wvu.Rows" localSheetId="16" hidden="1">'wk51'!$21:$31</definedName>
    <definedName name="Z_DC83879D_C9C6_4C66_9ABE_B2803CC95D79_.wvu.Rows" localSheetId="17" hidden="1">'wk52'!$21:$31</definedName>
  </definedNames>
  <calcPr calcId="152511"/>
</workbook>
</file>

<file path=xl/calcChain.xml><?xml version="1.0" encoding="utf-8"?>
<calcChain xmlns="http://schemas.openxmlformats.org/spreadsheetml/2006/main">
  <c r="Q19" i="59" l="1"/>
  <c r="Q19" i="60"/>
  <c r="Q19" i="61"/>
  <c r="Q19" i="62"/>
  <c r="Q19" i="63"/>
  <c r="Q19" i="64"/>
  <c r="Q19" i="65"/>
  <c r="Q19" i="66"/>
  <c r="Q19" i="67"/>
  <c r="Q19" i="68"/>
  <c r="Q19" i="69"/>
  <c r="Q19" i="70"/>
  <c r="Q19" i="71"/>
  <c r="Q19" i="72"/>
  <c r="Q19" i="73"/>
  <c r="Q19" i="74"/>
  <c r="Q19" i="75"/>
  <c r="Q19" i="57"/>
  <c r="V36" i="75" l="1"/>
  <c r="U36" i="75"/>
  <c r="S36" i="75"/>
  <c r="R36" i="75"/>
  <c r="P36" i="75"/>
  <c r="O36" i="75"/>
  <c r="M36" i="75"/>
  <c r="L36" i="75"/>
  <c r="J36" i="75"/>
  <c r="I36" i="75"/>
  <c r="K36" i="75" s="1"/>
  <c r="G36" i="75"/>
  <c r="F36" i="75"/>
  <c r="D36" i="75"/>
  <c r="C36" i="75"/>
  <c r="V35" i="75"/>
  <c r="U35" i="75"/>
  <c r="S35" i="75"/>
  <c r="R35" i="75"/>
  <c r="P35" i="75"/>
  <c r="O35" i="75"/>
  <c r="M35" i="75"/>
  <c r="L35" i="75"/>
  <c r="J35" i="75"/>
  <c r="I35" i="75"/>
  <c r="G35" i="75"/>
  <c r="F35" i="75"/>
  <c r="D35" i="75"/>
  <c r="C35" i="75"/>
  <c r="V34" i="75"/>
  <c r="U34" i="75"/>
  <c r="S34" i="75"/>
  <c r="R34" i="75"/>
  <c r="P34" i="75"/>
  <c r="O34" i="75"/>
  <c r="Q34" i="75" s="1"/>
  <c r="M34" i="75"/>
  <c r="L34" i="75"/>
  <c r="J34" i="75"/>
  <c r="I34" i="75"/>
  <c r="K34" i="75" s="1"/>
  <c r="G34" i="75"/>
  <c r="F34" i="75"/>
  <c r="D34" i="75"/>
  <c r="C34" i="75"/>
  <c r="V33" i="75"/>
  <c r="W33" i="75" s="1"/>
  <c r="U33" i="75"/>
  <c r="S33" i="75"/>
  <c r="R33" i="75"/>
  <c r="P33" i="75"/>
  <c r="O33" i="75"/>
  <c r="M33" i="75"/>
  <c r="L33" i="75"/>
  <c r="J33" i="75"/>
  <c r="I33" i="75"/>
  <c r="G33" i="75"/>
  <c r="F33" i="75"/>
  <c r="D33" i="75"/>
  <c r="C33" i="75"/>
  <c r="V32" i="75"/>
  <c r="U32" i="75"/>
  <c r="S32" i="75"/>
  <c r="R32" i="75"/>
  <c r="P32" i="75"/>
  <c r="O32" i="75"/>
  <c r="M32" i="75"/>
  <c r="L32" i="75"/>
  <c r="J32" i="75"/>
  <c r="I32" i="75"/>
  <c r="G32" i="75"/>
  <c r="F32" i="75"/>
  <c r="D32" i="75"/>
  <c r="C32" i="75"/>
  <c r="V31" i="75"/>
  <c r="U31" i="75"/>
  <c r="S31" i="75"/>
  <c r="R31" i="75"/>
  <c r="P31" i="75"/>
  <c r="O31" i="75"/>
  <c r="M31" i="75"/>
  <c r="L31" i="75"/>
  <c r="J31" i="75"/>
  <c r="I31" i="75"/>
  <c r="G31" i="75"/>
  <c r="F31" i="75"/>
  <c r="D31" i="75"/>
  <c r="C31" i="75"/>
  <c r="V30" i="75"/>
  <c r="U30" i="75"/>
  <c r="S30" i="75"/>
  <c r="R30" i="75"/>
  <c r="P30" i="75"/>
  <c r="O30" i="75"/>
  <c r="M30" i="75"/>
  <c r="L30" i="75"/>
  <c r="J30" i="75"/>
  <c r="I30" i="75"/>
  <c r="K30" i="75" s="1"/>
  <c r="G30" i="75"/>
  <c r="F30" i="75"/>
  <c r="D30" i="75"/>
  <c r="C30" i="75"/>
  <c r="V29" i="75"/>
  <c r="U29" i="75"/>
  <c r="S29" i="75"/>
  <c r="R29" i="75"/>
  <c r="P29" i="75"/>
  <c r="O29" i="75"/>
  <c r="M29" i="75"/>
  <c r="L29" i="75"/>
  <c r="J29" i="75"/>
  <c r="I29" i="75"/>
  <c r="G29" i="75"/>
  <c r="F29" i="75"/>
  <c r="D29" i="75"/>
  <c r="C29" i="75"/>
  <c r="V28" i="75"/>
  <c r="U28" i="75"/>
  <c r="S28" i="75"/>
  <c r="R28" i="75"/>
  <c r="P28" i="75"/>
  <c r="O28" i="75"/>
  <c r="Q28" i="75" s="1"/>
  <c r="M28" i="75"/>
  <c r="L28" i="75"/>
  <c r="J28" i="75"/>
  <c r="I28" i="75"/>
  <c r="K28" i="75" s="1"/>
  <c r="G28" i="75"/>
  <c r="F28" i="75"/>
  <c r="D28" i="75"/>
  <c r="C28" i="75"/>
  <c r="V27" i="75"/>
  <c r="U27" i="75"/>
  <c r="S27" i="75"/>
  <c r="R27" i="75"/>
  <c r="P27" i="75"/>
  <c r="O27" i="75"/>
  <c r="M27" i="75"/>
  <c r="L27" i="75"/>
  <c r="J27" i="75"/>
  <c r="I27" i="75"/>
  <c r="G27" i="75"/>
  <c r="F27" i="75"/>
  <c r="D27" i="75"/>
  <c r="C27" i="75"/>
  <c r="V26" i="75"/>
  <c r="U26" i="75"/>
  <c r="S26" i="75"/>
  <c r="R26" i="75"/>
  <c r="P26" i="75"/>
  <c r="O26" i="75"/>
  <c r="Q26" i="75" s="1"/>
  <c r="M26" i="75"/>
  <c r="L26" i="75"/>
  <c r="J26" i="75"/>
  <c r="I26" i="75"/>
  <c r="K26" i="75" s="1"/>
  <c r="G26" i="75"/>
  <c r="F26" i="75"/>
  <c r="D26" i="75"/>
  <c r="C26" i="75"/>
  <c r="V25" i="75"/>
  <c r="W25" i="75" s="1"/>
  <c r="U25" i="75"/>
  <c r="S25" i="75"/>
  <c r="R25" i="75"/>
  <c r="P25" i="75"/>
  <c r="O25" i="75"/>
  <c r="Q25" i="75" s="1"/>
  <c r="M25" i="75"/>
  <c r="L25" i="75"/>
  <c r="J25" i="75"/>
  <c r="I25" i="75"/>
  <c r="G25" i="75"/>
  <c r="F25" i="75"/>
  <c r="D25" i="75"/>
  <c r="C25" i="75"/>
  <c r="V24" i="75"/>
  <c r="U24" i="75"/>
  <c r="S24" i="75"/>
  <c r="R24" i="75"/>
  <c r="P24" i="75"/>
  <c r="Q24" i="75" s="1"/>
  <c r="O24" i="75"/>
  <c r="M24" i="75"/>
  <c r="L24" i="75"/>
  <c r="J24" i="75"/>
  <c r="I24" i="75"/>
  <c r="G24" i="75"/>
  <c r="F24" i="75"/>
  <c r="D24" i="75"/>
  <c r="C24" i="75"/>
  <c r="V23" i="75"/>
  <c r="U23" i="75"/>
  <c r="W23" i="75" s="1"/>
  <c r="S23" i="75"/>
  <c r="T23" i="75" s="1"/>
  <c r="R23" i="75"/>
  <c r="P23" i="75"/>
  <c r="O23" i="75"/>
  <c r="Q23" i="75" s="1"/>
  <c r="M23" i="75"/>
  <c r="N23" i="75" s="1"/>
  <c r="L23" i="75"/>
  <c r="J23" i="75"/>
  <c r="I23" i="75"/>
  <c r="G23" i="75"/>
  <c r="H23" i="75" s="1"/>
  <c r="F23" i="75"/>
  <c r="D23" i="75"/>
  <c r="C23" i="75"/>
  <c r="E23" i="75" s="1"/>
  <c r="O20" i="75"/>
  <c r="M20" i="75"/>
  <c r="K20" i="75"/>
  <c r="I20" i="75"/>
  <c r="G20" i="75"/>
  <c r="E20" i="75"/>
  <c r="C20" i="75"/>
  <c r="B19" i="75"/>
  <c r="R18" i="75"/>
  <c r="R17" i="75"/>
  <c r="R16" i="75"/>
  <c r="R15" i="75"/>
  <c r="R14" i="75"/>
  <c r="R13" i="75"/>
  <c r="R12" i="75"/>
  <c r="R11" i="75"/>
  <c r="R10" i="75"/>
  <c r="R9" i="75"/>
  <c r="R8" i="75"/>
  <c r="R7" i="75"/>
  <c r="R6" i="75"/>
  <c r="R5" i="75"/>
  <c r="V36" i="74"/>
  <c r="U36" i="74"/>
  <c r="S36" i="74"/>
  <c r="R36" i="74"/>
  <c r="P36" i="74"/>
  <c r="O36" i="74"/>
  <c r="M36" i="74"/>
  <c r="L36" i="74"/>
  <c r="J36" i="74"/>
  <c r="I36" i="74"/>
  <c r="G36" i="74"/>
  <c r="F36" i="74"/>
  <c r="D36" i="74"/>
  <c r="C36" i="74"/>
  <c r="V35" i="74"/>
  <c r="U35" i="74"/>
  <c r="S35" i="74"/>
  <c r="R35" i="74"/>
  <c r="P35" i="74"/>
  <c r="O35" i="74"/>
  <c r="M35" i="74"/>
  <c r="L35" i="74"/>
  <c r="J35" i="74"/>
  <c r="I35" i="74"/>
  <c r="G35" i="74"/>
  <c r="F35" i="74"/>
  <c r="D35" i="74"/>
  <c r="C35" i="74"/>
  <c r="V34" i="74"/>
  <c r="U34" i="74"/>
  <c r="S34" i="74"/>
  <c r="R34" i="74"/>
  <c r="P34" i="74"/>
  <c r="O34" i="74"/>
  <c r="M34" i="74"/>
  <c r="N34" i="74" s="1"/>
  <c r="L34" i="74"/>
  <c r="J34" i="74"/>
  <c r="I34" i="74"/>
  <c r="G34" i="74"/>
  <c r="F34" i="74"/>
  <c r="D34" i="74"/>
  <c r="C34" i="74"/>
  <c r="V33" i="74"/>
  <c r="U33" i="74"/>
  <c r="S33" i="74"/>
  <c r="R33" i="74"/>
  <c r="P33" i="74"/>
  <c r="O33" i="74"/>
  <c r="M33" i="74"/>
  <c r="L33" i="74"/>
  <c r="J33" i="74"/>
  <c r="I33" i="74"/>
  <c r="G33" i="74"/>
  <c r="F33" i="74"/>
  <c r="D33" i="74"/>
  <c r="C33" i="74"/>
  <c r="V32" i="74"/>
  <c r="U32" i="74"/>
  <c r="S32" i="74"/>
  <c r="R32" i="74"/>
  <c r="P32" i="74"/>
  <c r="O32" i="74"/>
  <c r="M32" i="74"/>
  <c r="N32" i="74" s="1"/>
  <c r="L32" i="74"/>
  <c r="J32" i="74"/>
  <c r="I32" i="74"/>
  <c r="G32" i="74"/>
  <c r="H32" i="74" s="1"/>
  <c r="F32" i="74"/>
  <c r="D32" i="74"/>
  <c r="C32" i="74"/>
  <c r="V31" i="74"/>
  <c r="W31" i="74" s="1"/>
  <c r="U31" i="74"/>
  <c r="S31" i="74"/>
  <c r="R31" i="74"/>
  <c r="P31" i="74"/>
  <c r="O31" i="74"/>
  <c r="M31" i="74"/>
  <c r="L31" i="74"/>
  <c r="J31" i="74"/>
  <c r="I31" i="74"/>
  <c r="G31" i="74"/>
  <c r="H31" i="74" s="1"/>
  <c r="F31" i="74"/>
  <c r="D31" i="74"/>
  <c r="C31" i="74"/>
  <c r="V30" i="74"/>
  <c r="U30" i="74"/>
  <c r="S30" i="74"/>
  <c r="R30" i="74"/>
  <c r="P30" i="74"/>
  <c r="O30" i="74"/>
  <c r="M30" i="74"/>
  <c r="L30" i="74"/>
  <c r="J30" i="74"/>
  <c r="I30" i="74"/>
  <c r="G30" i="74"/>
  <c r="F30" i="74"/>
  <c r="D30" i="74"/>
  <c r="C30" i="74"/>
  <c r="V29" i="74"/>
  <c r="U29" i="74"/>
  <c r="S29" i="74"/>
  <c r="R29" i="74"/>
  <c r="P29" i="74"/>
  <c r="O29" i="74"/>
  <c r="M29" i="74"/>
  <c r="L29" i="74"/>
  <c r="J29" i="74"/>
  <c r="I29" i="74"/>
  <c r="G29" i="74"/>
  <c r="F29" i="74"/>
  <c r="D29" i="74"/>
  <c r="C29" i="74"/>
  <c r="V28" i="74"/>
  <c r="U28" i="74"/>
  <c r="S28" i="74"/>
  <c r="R28" i="74"/>
  <c r="P28" i="74"/>
  <c r="O28" i="74"/>
  <c r="M28" i="74"/>
  <c r="L28" i="74"/>
  <c r="J28" i="74"/>
  <c r="I28" i="74"/>
  <c r="G28" i="74"/>
  <c r="F28" i="74"/>
  <c r="D28" i="74"/>
  <c r="C28" i="74"/>
  <c r="V27" i="74"/>
  <c r="U27" i="74"/>
  <c r="S27" i="74"/>
  <c r="R27" i="74"/>
  <c r="P27" i="74"/>
  <c r="O27" i="74"/>
  <c r="M27" i="74"/>
  <c r="L27" i="74"/>
  <c r="J27" i="74"/>
  <c r="I27" i="74"/>
  <c r="G27" i="74"/>
  <c r="F27" i="74"/>
  <c r="D27" i="74"/>
  <c r="C27" i="74"/>
  <c r="V26" i="74"/>
  <c r="U26" i="74"/>
  <c r="S26" i="74"/>
  <c r="R26" i="74"/>
  <c r="P26" i="74"/>
  <c r="O26" i="74"/>
  <c r="M26" i="74"/>
  <c r="L26" i="74"/>
  <c r="N26" i="74" s="1"/>
  <c r="J26" i="74"/>
  <c r="I26" i="74"/>
  <c r="G26" i="74"/>
  <c r="F26" i="74"/>
  <c r="D26" i="74"/>
  <c r="C26" i="74"/>
  <c r="V25" i="74"/>
  <c r="U25" i="74"/>
  <c r="S25" i="74"/>
  <c r="T25" i="74" s="1"/>
  <c r="R25" i="74"/>
  <c r="P25" i="74"/>
  <c r="O25" i="74"/>
  <c r="M25" i="74"/>
  <c r="N25" i="74" s="1"/>
  <c r="L25" i="74"/>
  <c r="J25" i="74"/>
  <c r="I25" i="74"/>
  <c r="G25" i="74"/>
  <c r="F25" i="74"/>
  <c r="D25" i="74"/>
  <c r="C25" i="74"/>
  <c r="V24" i="74"/>
  <c r="U24" i="74"/>
  <c r="S24" i="74"/>
  <c r="R24" i="74"/>
  <c r="P24" i="74"/>
  <c r="O24" i="74"/>
  <c r="M24" i="74"/>
  <c r="L24" i="74"/>
  <c r="J24" i="74"/>
  <c r="I24" i="74"/>
  <c r="G24" i="74"/>
  <c r="F24" i="74"/>
  <c r="D24" i="74"/>
  <c r="C24" i="74"/>
  <c r="V23" i="74"/>
  <c r="U23" i="74"/>
  <c r="S23" i="74"/>
  <c r="R23" i="74"/>
  <c r="P23" i="74"/>
  <c r="O23" i="74"/>
  <c r="M23" i="74"/>
  <c r="L23" i="74"/>
  <c r="J23" i="74"/>
  <c r="I23" i="74"/>
  <c r="G23" i="74"/>
  <c r="H23" i="74" s="1"/>
  <c r="F23" i="74"/>
  <c r="D23" i="74"/>
  <c r="C23" i="74"/>
  <c r="O20" i="74"/>
  <c r="M20" i="74"/>
  <c r="K20" i="74"/>
  <c r="I20" i="74"/>
  <c r="G20" i="74"/>
  <c r="E20" i="74"/>
  <c r="C20" i="74"/>
  <c r="B19" i="74"/>
  <c r="R18" i="74"/>
  <c r="R17" i="74"/>
  <c r="R16" i="74"/>
  <c r="R15" i="74"/>
  <c r="R14" i="74"/>
  <c r="R13" i="74"/>
  <c r="R12" i="74"/>
  <c r="R11" i="74"/>
  <c r="R10" i="74"/>
  <c r="R9" i="74"/>
  <c r="R8" i="74"/>
  <c r="R7" i="74"/>
  <c r="R6" i="74"/>
  <c r="R5" i="74"/>
  <c r="V36" i="73"/>
  <c r="U36" i="73"/>
  <c r="S36" i="73"/>
  <c r="R36" i="73"/>
  <c r="P36" i="73"/>
  <c r="O36" i="73"/>
  <c r="M36" i="73"/>
  <c r="L36" i="73"/>
  <c r="J36" i="73"/>
  <c r="I36" i="73"/>
  <c r="G36" i="73"/>
  <c r="F36" i="73"/>
  <c r="D36" i="73"/>
  <c r="C36" i="73"/>
  <c r="V35" i="73"/>
  <c r="U35" i="73"/>
  <c r="S35" i="73"/>
  <c r="R35" i="73"/>
  <c r="P35" i="73"/>
  <c r="O35" i="73"/>
  <c r="M35" i="73"/>
  <c r="L35" i="73"/>
  <c r="J35" i="73"/>
  <c r="I35" i="73"/>
  <c r="G35" i="73"/>
  <c r="F35" i="73"/>
  <c r="D35" i="73"/>
  <c r="C35" i="73"/>
  <c r="V34" i="73"/>
  <c r="U34" i="73"/>
  <c r="S34" i="73"/>
  <c r="R34" i="73"/>
  <c r="P34" i="73"/>
  <c r="O34" i="73"/>
  <c r="M34" i="73"/>
  <c r="L34" i="73"/>
  <c r="J34" i="73"/>
  <c r="I34" i="73"/>
  <c r="G34" i="73"/>
  <c r="F34" i="73"/>
  <c r="D34" i="73"/>
  <c r="C34" i="73"/>
  <c r="V33" i="73"/>
  <c r="U33" i="73"/>
  <c r="S33" i="73"/>
  <c r="R33" i="73"/>
  <c r="P33" i="73"/>
  <c r="O33" i="73"/>
  <c r="M33" i="73"/>
  <c r="L33" i="73"/>
  <c r="J33" i="73"/>
  <c r="I33" i="73"/>
  <c r="G33" i="73"/>
  <c r="F33" i="73"/>
  <c r="D33" i="73"/>
  <c r="C33" i="73"/>
  <c r="V32" i="73"/>
  <c r="U32" i="73"/>
  <c r="S32" i="73"/>
  <c r="R32" i="73"/>
  <c r="P32" i="73"/>
  <c r="O32" i="73"/>
  <c r="M32" i="73"/>
  <c r="L32" i="73"/>
  <c r="J32" i="73"/>
  <c r="I32" i="73"/>
  <c r="G32" i="73"/>
  <c r="F32" i="73"/>
  <c r="D32" i="73"/>
  <c r="C32" i="73"/>
  <c r="V31" i="73"/>
  <c r="U31" i="73"/>
  <c r="S31" i="73"/>
  <c r="R31" i="73"/>
  <c r="P31" i="73"/>
  <c r="O31" i="73"/>
  <c r="M31" i="73"/>
  <c r="L31" i="73"/>
  <c r="J31" i="73"/>
  <c r="I31" i="73"/>
  <c r="G31" i="73"/>
  <c r="F31" i="73"/>
  <c r="D31" i="73"/>
  <c r="C31" i="73"/>
  <c r="V30" i="73"/>
  <c r="U30" i="73"/>
  <c r="S30" i="73"/>
  <c r="R30" i="73"/>
  <c r="P30" i="73"/>
  <c r="O30" i="73"/>
  <c r="M30" i="73"/>
  <c r="L30" i="73"/>
  <c r="J30" i="73"/>
  <c r="I30" i="73"/>
  <c r="G30" i="73"/>
  <c r="F30" i="73"/>
  <c r="D30" i="73"/>
  <c r="C30" i="73"/>
  <c r="V29" i="73"/>
  <c r="U29" i="73"/>
  <c r="S29" i="73"/>
  <c r="R29" i="73"/>
  <c r="P29" i="73"/>
  <c r="O29" i="73"/>
  <c r="M29" i="73"/>
  <c r="L29" i="73"/>
  <c r="J29" i="73"/>
  <c r="I29" i="73"/>
  <c r="G29" i="73"/>
  <c r="F29" i="73"/>
  <c r="D29" i="73"/>
  <c r="C29" i="73"/>
  <c r="V28" i="73"/>
  <c r="U28" i="73"/>
  <c r="S28" i="73"/>
  <c r="R28" i="73"/>
  <c r="P28" i="73"/>
  <c r="O28" i="73"/>
  <c r="M28" i="73"/>
  <c r="L28" i="73"/>
  <c r="J28" i="73"/>
  <c r="I28" i="73"/>
  <c r="G28" i="73"/>
  <c r="F28" i="73"/>
  <c r="D28" i="73"/>
  <c r="C28" i="73"/>
  <c r="V27" i="73"/>
  <c r="U27" i="73"/>
  <c r="S27" i="73"/>
  <c r="R27" i="73"/>
  <c r="P27" i="73"/>
  <c r="O27" i="73"/>
  <c r="M27" i="73"/>
  <c r="L27" i="73"/>
  <c r="J27" i="73"/>
  <c r="I27" i="73"/>
  <c r="G27" i="73"/>
  <c r="F27" i="73"/>
  <c r="D27" i="73"/>
  <c r="C27" i="73"/>
  <c r="V26" i="73"/>
  <c r="U26" i="73"/>
  <c r="S26" i="73"/>
  <c r="T26" i="73" s="1"/>
  <c r="R26" i="73"/>
  <c r="P26" i="73"/>
  <c r="O26" i="73"/>
  <c r="M26" i="73"/>
  <c r="L26" i="73"/>
  <c r="J26" i="73"/>
  <c r="I26" i="73"/>
  <c r="G26" i="73"/>
  <c r="F26" i="73"/>
  <c r="D26" i="73"/>
  <c r="C26" i="73"/>
  <c r="V25" i="73"/>
  <c r="U25" i="73"/>
  <c r="S25" i="73"/>
  <c r="R25" i="73"/>
  <c r="P25" i="73"/>
  <c r="O25" i="73"/>
  <c r="M25" i="73"/>
  <c r="L25" i="73"/>
  <c r="N25" i="73" s="1"/>
  <c r="J25" i="73"/>
  <c r="I25" i="73"/>
  <c r="G25" i="73"/>
  <c r="F25" i="73"/>
  <c r="H25" i="73" s="1"/>
  <c r="D25" i="73"/>
  <c r="C25" i="73"/>
  <c r="V24" i="73"/>
  <c r="U24" i="73"/>
  <c r="S24" i="73"/>
  <c r="T24" i="73" s="1"/>
  <c r="R24" i="73"/>
  <c r="P24" i="73"/>
  <c r="O24" i="73"/>
  <c r="M24" i="73"/>
  <c r="L24" i="73"/>
  <c r="J24" i="73"/>
  <c r="I24" i="73"/>
  <c r="G24" i="73"/>
  <c r="F24" i="73"/>
  <c r="D24" i="73"/>
  <c r="C24" i="73"/>
  <c r="V23" i="73"/>
  <c r="U23" i="73"/>
  <c r="S23" i="73"/>
  <c r="R23" i="73"/>
  <c r="P23" i="73"/>
  <c r="O23" i="73"/>
  <c r="M23" i="73"/>
  <c r="L23" i="73"/>
  <c r="J23" i="73"/>
  <c r="I23" i="73"/>
  <c r="G23" i="73"/>
  <c r="F23" i="73"/>
  <c r="D23" i="73"/>
  <c r="C23" i="73"/>
  <c r="O20" i="73"/>
  <c r="M20" i="73"/>
  <c r="K20" i="73"/>
  <c r="I20" i="73"/>
  <c r="G20" i="73"/>
  <c r="E20" i="73"/>
  <c r="C20" i="73"/>
  <c r="B19" i="73"/>
  <c r="R18" i="73"/>
  <c r="R17" i="73"/>
  <c r="R16" i="73"/>
  <c r="R15" i="73"/>
  <c r="R14" i="73"/>
  <c r="R13" i="73"/>
  <c r="R12" i="73"/>
  <c r="R11" i="73"/>
  <c r="R10" i="73"/>
  <c r="R9" i="73"/>
  <c r="R8" i="73"/>
  <c r="R7" i="73"/>
  <c r="R6" i="73"/>
  <c r="R5" i="73"/>
  <c r="V36" i="72"/>
  <c r="U36" i="72"/>
  <c r="S36" i="72"/>
  <c r="R36" i="72"/>
  <c r="P36" i="72"/>
  <c r="Q36" i="72" s="1"/>
  <c r="O36" i="72"/>
  <c r="M36" i="72"/>
  <c r="L36" i="72"/>
  <c r="J36" i="72"/>
  <c r="I36" i="72"/>
  <c r="G36" i="72"/>
  <c r="F36" i="72"/>
  <c r="D36" i="72"/>
  <c r="C36" i="72"/>
  <c r="V35" i="72"/>
  <c r="U35" i="72"/>
  <c r="S35" i="72"/>
  <c r="T35" i="72" s="1"/>
  <c r="R35" i="72"/>
  <c r="P35" i="72"/>
  <c r="O35" i="72"/>
  <c r="M35" i="72"/>
  <c r="L35" i="72"/>
  <c r="J35" i="72"/>
  <c r="I35" i="72"/>
  <c r="G35" i="72"/>
  <c r="F35" i="72"/>
  <c r="D35" i="72"/>
  <c r="C35" i="72"/>
  <c r="V34" i="72"/>
  <c r="U34" i="72"/>
  <c r="S34" i="72"/>
  <c r="R34" i="72"/>
  <c r="T34" i="72" s="1"/>
  <c r="P34" i="72"/>
  <c r="O34" i="72"/>
  <c r="M34" i="72"/>
  <c r="L34" i="72"/>
  <c r="J34" i="72"/>
  <c r="I34" i="72"/>
  <c r="G34" i="72"/>
  <c r="F34" i="72"/>
  <c r="D34" i="72"/>
  <c r="C34" i="72"/>
  <c r="V33" i="72"/>
  <c r="U33" i="72"/>
  <c r="S33" i="72"/>
  <c r="R33" i="72"/>
  <c r="P33" i="72"/>
  <c r="O33" i="72"/>
  <c r="Q33" i="72" s="1"/>
  <c r="M33" i="72"/>
  <c r="L33" i="72"/>
  <c r="J33" i="72"/>
  <c r="I33" i="72"/>
  <c r="G33" i="72"/>
  <c r="F33" i="72"/>
  <c r="D33" i="72"/>
  <c r="C33" i="72"/>
  <c r="V32" i="72"/>
  <c r="U32" i="72"/>
  <c r="W32" i="72" s="1"/>
  <c r="S32" i="72"/>
  <c r="R32" i="72"/>
  <c r="P32" i="72"/>
  <c r="O32" i="72"/>
  <c r="M32" i="72"/>
  <c r="L32" i="72"/>
  <c r="J32" i="72"/>
  <c r="I32" i="72"/>
  <c r="G32" i="72"/>
  <c r="F32" i="72"/>
  <c r="D32" i="72"/>
  <c r="C32" i="72"/>
  <c r="E32" i="72" s="1"/>
  <c r="V31" i="72"/>
  <c r="U31" i="72"/>
  <c r="S31" i="72"/>
  <c r="R31" i="72"/>
  <c r="P31" i="72"/>
  <c r="O31" i="72"/>
  <c r="M31" i="72"/>
  <c r="L31" i="72"/>
  <c r="J31" i="72"/>
  <c r="I31" i="72"/>
  <c r="G31" i="72"/>
  <c r="F31" i="72"/>
  <c r="D31" i="72"/>
  <c r="C31" i="72"/>
  <c r="V30" i="72"/>
  <c r="U30" i="72"/>
  <c r="S30" i="72"/>
  <c r="R30" i="72"/>
  <c r="T30" i="72" s="1"/>
  <c r="P30" i="72"/>
  <c r="O30" i="72"/>
  <c r="M30" i="72"/>
  <c r="L30" i="72"/>
  <c r="J30" i="72"/>
  <c r="I30" i="72"/>
  <c r="G30" i="72"/>
  <c r="F30" i="72"/>
  <c r="D30" i="72"/>
  <c r="C30" i="72"/>
  <c r="V29" i="72"/>
  <c r="U29" i="72"/>
  <c r="S29" i="72"/>
  <c r="R29" i="72"/>
  <c r="P29" i="72"/>
  <c r="O29" i="72"/>
  <c r="M29" i="72"/>
  <c r="N29" i="72" s="1"/>
  <c r="L29" i="72"/>
  <c r="J29" i="72"/>
  <c r="I29" i="72"/>
  <c r="G29" i="72"/>
  <c r="F29" i="72"/>
  <c r="D29" i="72"/>
  <c r="C29" i="72"/>
  <c r="V28" i="72"/>
  <c r="U28" i="72"/>
  <c r="W28" i="72" s="1"/>
  <c r="S28" i="72"/>
  <c r="R28" i="72"/>
  <c r="P28" i="72"/>
  <c r="O28" i="72"/>
  <c r="M28" i="72"/>
  <c r="L28" i="72"/>
  <c r="J28" i="72"/>
  <c r="I28" i="72"/>
  <c r="G28" i="72"/>
  <c r="F28" i="72"/>
  <c r="D28" i="72"/>
  <c r="C28" i="72"/>
  <c r="V27" i="72"/>
  <c r="U27" i="72"/>
  <c r="S27" i="72"/>
  <c r="R27" i="72"/>
  <c r="P27" i="72"/>
  <c r="O27" i="72"/>
  <c r="M27" i="72"/>
  <c r="L27" i="72"/>
  <c r="N27" i="72" s="1"/>
  <c r="J27" i="72"/>
  <c r="I27" i="72"/>
  <c r="G27" i="72"/>
  <c r="F27" i="72"/>
  <c r="D27" i="72"/>
  <c r="C27" i="72"/>
  <c r="V26" i="72"/>
  <c r="U26" i="72"/>
  <c r="S26" i="72"/>
  <c r="R26" i="72"/>
  <c r="P26" i="72"/>
  <c r="O26" i="72"/>
  <c r="M26" i="72"/>
  <c r="N26" i="72" s="1"/>
  <c r="L26" i="72"/>
  <c r="J26" i="72"/>
  <c r="I26" i="72"/>
  <c r="H26" i="72"/>
  <c r="G26" i="72"/>
  <c r="F26" i="72"/>
  <c r="D26" i="72"/>
  <c r="C26" i="72"/>
  <c r="V25" i="72"/>
  <c r="U25" i="72"/>
  <c r="W25" i="72" s="1"/>
  <c r="S25" i="72"/>
  <c r="R25" i="72"/>
  <c r="P25" i="72"/>
  <c r="O25" i="72"/>
  <c r="Q25" i="72" s="1"/>
  <c r="M25" i="72"/>
  <c r="L25" i="72"/>
  <c r="J25" i="72"/>
  <c r="I25" i="72"/>
  <c r="K25" i="72" s="1"/>
  <c r="G25" i="72"/>
  <c r="F25" i="72"/>
  <c r="D25" i="72"/>
  <c r="C25" i="72"/>
  <c r="E25" i="72" s="1"/>
  <c r="V24" i="72"/>
  <c r="U24" i="72"/>
  <c r="S24" i="72"/>
  <c r="R24" i="72"/>
  <c r="P24" i="72"/>
  <c r="Q24" i="72" s="1"/>
  <c r="O24" i="72"/>
  <c r="M24" i="72"/>
  <c r="L24" i="72"/>
  <c r="J24" i="72"/>
  <c r="I24" i="72"/>
  <c r="G24" i="72"/>
  <c r="F24" i="72"/>
  <c r="D24" i="72"/>
  <c r="E24" i="72" s="1"/>
  <c r="C24" i="72"/>
  <c r="V23" i="72"/>
  <c r="U23" i="72"/>
  <c r="S23" i="72"/>
  <c r="T23" i="72" s="1"/>
  <c r="R23" i="72"/>
  <c r="P23" i="72"/>
  <c r="O23" i="72"/>
  <c r="Q23" i="72" s="1"/>
  <c r="M23" i="72"/>
  <c r="L23" i="72"/>
  <c r="J23" i="72"/>
  <c r="I23" i="72"/>
  <c r="G23" i="72"/>
  <c r="F23" i="72"/>
  <c r="D23" i="72"/>
  <c r="C23" i="72"/>
  <c r="O20" i="72"/>
  <c r="M20" i="72"/>
  <c r="K20" i="72"/>
  <c r="I20" i="72"/>
  <c r="G20" i="72"/>
  <c r="E20" i="72"/>
  <c r="C20" i="72"/>
  <c r="B19" i="72"/>
  <c r="R18" i="72"/>
  <c r="R17" i="72"/>
  <c r="R16" i="72"/>
  <c r="R15" i="72"/>
  <c r="R14" i="72"/>
  <c r="R13" i="72"/>
  <c r="R12" i="72"/>
  <c r="R11" i="72"/>
  <c r="R10" i="72"/>
  <c r="R9" i="72"/>
  <c r="R8" i="72"/>
  <c r="R7" i="72"/>
  <c r="R6" i="72"/>
  <c r="R5" i="72"/>
  <c r="V36" i="71"/>
  <c r="U36" i="71"/>
  <c r="S36" i="71"/>
  <c r="T36" i="71" s="1"/>
  <c r="R36" i="71"/>
  <c r="P36" i="71"/>
  <c r="O36" i="71"/>
  <c r="N36" i="71"/>
  <c r="M36" i="71"/>
  <c r="L36" i="71"/>
  <c r="J36" i="71"/>
  <c r="I36" i="71"/>
  <c r="G36" i="71"/>
  <c r="F36" i="71"/>
  <c r="D36" i="71"/>
  <c r="C36" i="71"/>
  <c r="V35" i="71"/>
  <c r="U35" i="71"/>
  <c r="S35" i="71"/>
  <c r="R35" i="71"/>
  <c r="P35" i="71"/>
  <c r="O35" i="71"/>
  <c r="M35" i="71"/>
  <c r="L35" i="71"/>
  <c r="J35" i="71"/>
  <c r="I35" i="71"/>
  <c r="G35" i="71"/>
  <c r="F35" i="71"/>
  <c r="D35" i="71"/>
  <c r="C35" i="71"/>
  <c r="V34" i="71"/>
  <c r="U34" i="71"/>
  <c r="S34" i="71"/>
  <c r="R34" i="71"/>
  <c r="P34" i="71"/>
  <c r="O34" i="71"/>
  <c r="M34" i="71"/>
  <c r="L34" i="71"/>
  <c r="J34" i="71"/>
  <c r="I34" i="71"/>
  <c r="G34" i="71"/>
  <c r="F34" i="71"/>
  <c r="D34" i="71"/>
  <c r="C34" i="71"/>
  <c r="V33" i="71"/>
  <c r="U33" i="71"/>
  <c r="S33" i="71"/>
  <c r="R33" i="71"/>
  <c r="P33" i="71"/>
  <c r="O33" i="71"/>
  <c r="M33" i="71"/>
  <c r="L33" i="71"/>
  <c r="J33" i="71"/>
  <c r="I33" i="71"/>
  <c r="G33" i="71"/>
  <c r="H33" i="71" s="1"/>
  <c r="F33" i="71"/>
  <c r="D33" i="71"/>
  <c r="C33" i="71"/>
  <c r="V32" i="71"/>
  <c r="U32" i="71"/>
  <c r="S32" i="71"/>
  <c r="R32" i="71"/>
  <c r="P32" i="71"/>
  <c r="O32" i="71"/>
  <c r="M32" i="71"/>
  <c r="L32" i="71"/>
  <c r="J32" i="71"/>
  <c r="K32" i="71" s="1"/>
  <c r="I32" i="71"/>
  <c r="G32" i="71"/>
  <c r="F32" i="71"/>
  <c r="D32" i="71"/>
  <c r="E32" i="71" s="1"/>
  <c r="C32" i="71"/>
  <c r="V31" i="71"/>
  <c r="U31" i="71"/>
  <c r="S31" i="71"/>
  <c r="R31" i="71"/>
  <c r="P31" i="71"/>
  <c r="O31" i="71"/>
  <c r="M31" i="71"/>
  <c r="L31" i="71"/>
  <c r="J31" i="71"/>
  <c r="I31" i="71"/>
  <c r="G31" i="71"/>
  <c r="F31" i="71"/>
  <c r="D31" i="71"/>
  <c r="C31" i="71"/>
  <c r="V30" i="71"/>
  <c r="U30" i="71"/>
  <c r="S30" i="71"/>
  <c r="R30" i="71"/>
  <c r="P30" i="71"/>
  <c r="O30" i="71"/>
  <c r="M30" i="71"/>
  <c r="N30" i="71" s="1"/>
  <c r="L30" i="71"/>
  <c r="J30" i="71"/>
  <c r="I30" i="71"/>
  <c r="G30" i="71"/>
  <c r="F30" i="71"/>
  <c r="D30" i="71"/>
  <c r="C30" i="71"/>
  <c r="V29" i="71"/>
  <c r="U29" i="71"/>
  <c r="S29" i="71"/>
  <c r="R29" i="71"/>
  <c r="P29" i="71"/>
  <c r="Q29" i="71" s="1"/>
  <c r="O29" i="71"/>
  <c r="M29" i="71"/>
  <c r="L29" i="71"/>
  <c r="J29" i="71"/>
  <c r="K29" i="71" s="1"/>
  <c r="I29" i="71"/>
  <c r="G29" i="71"/>
  <c r="F29" i="71"/>
  <c r="D29" i="71"/>
  <c r="C29" i="71"/>
  <c r="V28" i="71"/>
  <c r="U28" i="71"/>
  <c r="S28" i="71"/>
  <c r="R28" i="71"/>
  <c r="P28" i="71"/>
  <c r="O28" i="71"/>
  <c r="M28" i="71"/>
  <c r="L28" i="71"/>
  <c r="J28" i="71"/>
  <c r="I28" i="71"/>
  <c r="G28" i="71"/>
  <c r="F28" i="71"/>
  <c r="D28" i="71"/>
  <c r="C28" i="71"/>
  <c r="V27" i="71"/>
  <c r="U27" i="71"/>
  <c r="S27" i="71"/>
  <c r="R27" i="71"/>
  <c r="P27" i="71"/>
  <c r="O27" i="71"/>
  <c r="M27" i="71"/>
  <c r="L27" i="71"/>
  <c r="J27" i="71"/>
  <c r="I27" i="71"/>
  <c r="G27" i="71"/>
  <c r="F27" i="71"/>
  <c r="D27" i="71"/>
  <c r="C27" i="71"/>
  <c r="V26" i="71"/>
  <c r="U26" i="71"/>
  <c r="S26" i="71"/>
  <c r="R26" i="71"/>
  <c r="P26" i="71"/>
  <c r="O26" i="71"/>
  <c r="M26" i="71"/>
  <c r="N26" i="71" s="1"/>
  <c r="L26" i="71"/>
  <c r="J26" i="71"/>
  <c r="I26" i="71"/>
  <c r="G26" i="71"/>
  <c r="F26" i="71"/>
  <c r="D26" i="71"/>
  <c r="C26" i="71"/>
  <c r="V25" i="71"/>
  <c r="U25" i="71"/>
  <c r="S25" i="71"/>
  <c r="R25" i="71"/>
  <c r="P25" i="71"/>
  <c r="O25" i="71"/>
  <c r="M25" i="71"/>
  <c r="L25" i="71"/>
  <c r="J25" i="71"/>
  <c r="I25" i="71"/>
  <c r="G25" i="71"/>
  <c r="F25" i="71"/>
  <c r="D25" i="71"/>
  <c r="C25" i="71"/>
  <c r="V24" i="71"/>
  <c r="U24" i="71"/>
  <c r="S24" i="71"/>
  <c r="R24" i="71"/>
  <c r="P24" i="71"/>
  <c r="O24" i="71"/>
  <c r="M24" i="71"/>
  <c r="N24" i="71" s="1"/>
  <c r="L24" i="71"/>
  <c r="J24" i="71"/>
  <c r="I24" i="71"/>
  <c r="G24" i="71"/>
  <c r="H24" i="71" s="1"/>
  <c r="F24" i="71"/>
  <c r="D24" i="71"/>
  <c r="C24" i="71"/>
  <c r="V23" i="71"/>
  <c r="W23" i="71" s="1"/>
  <c r="U23" i="71"/>
  <c r="S23" i="71"/>
  <c r="R23" i="71"/>
  <c r="P23" i="71"/>
  <c r="O23" i="71"/>
  <c r="M23" i="71"/>
  <c r="L23" i="71"/>
  <c r="J23" i="71"/>
  <c r="I23" i="71"/>
  <c r="G23" i="71"/>
  <c r="F23" i="71"/>
  <c r="D23" i="71"/>
  <c r="C23" i="71"/>
  <c r="O20" i="71"/>
  <c r="M20" i="71"/>
  <c r="K20" i="71"/>
  <c r="I20" i="71"/>
  <c r="G20" i="71"/>
  <c r="E20" i="71"/>
  <c r="C20" i="71"/>
  <c r="B19" i="71"/>
  <c r="R18" i="71"/>
  <c r="R17" i="71"/>
  <c r="R16" i="71"/>
  <c r="R15" i="71"/>
  <c r="R14" i="71"/>
  <c r="R13" i="71"/>
  <c r="R12" i="71"/>
  <c r="R11" i="71"/>
  <c r="R10" i="71"/>
  <c r="R9" i="71"/>
  <c r="R8" i="71"/>
  <c r="R7" i="71"/>
  <c r="R6" i="71"/>
  <c r="R5" i="71"/>
  <c r="V36" i="70"/>
  <c r="U36" i="70"/>
  <c r="S36" i="70"/>
  <c r="R36" i="70"/>
  <c r="P36" i="70"/>
  <c r="O36" i="70"/>
  <c r="M36" i="70"/>
  <c r="L36" i="70"/>
  <c r="J36" i="70"/>
  <c r="I36" i="70"/>
  <c r="G36" i="70"/>
  <c r="F36" i="70"/>
  <c r="D36" i="70"/>
  <c r="C36" i="70"/>
  <c r="V35" i="70"/>
  <c r="U35" i="70"/>
  <c r="S35" i="70"/>
  <c r="T35" i="70" s="1"/>
  <c r="R35" i="70"/>
  <c r="P35" i="70"/>
  <c r="O35" i="70"/>
  <c r="M35" i="70"/>
  <c r="L35" i="70"/>
  <c r="J35" i="70"/>
  <c r="I35" i="70"/>
  <c r="G35" i="70"/>
  <c r="F35" i="70"/>
  <c r="D35" i="70"/>
  <c r="C35" i="70"/>
  <c r="V34" i="70"/>
  <c r="U34" i="70"/>
  <c r="S34" i="70"/>
  <c r="R34" i="70"/>
  <c r="P34" i="70"/>
  <c r="O34" i="70"/>
  <c r="M34" i="70"/>
  <c r="L34" i="70"/>
  <c r="J34" i="70"/>
  <c r="I34" i="70"/>
  <c r="G34" i="70"/>
  <c r="F34" i="70"/>
  <c r="D34" i="70"/>
  <c r="C34" i="70"/>
  <c r="V33" i="70"/>
  <c r="U33" i="70"/>
  <c r="S33" i="70"/>
  <c r="R33" i="70"/>
  <c r="P33" i="70"/>
  <c r="O33" i="70"/>
  <c r="M33" i="70"/>
  <c r="L33" i="70"/>
  <c r="J33" i="70"/>
  <c r="I33" i="70"/>
  <c r="G33" i="70"/>
  <c r="H33" i="70" s="1"/>
  <c r="F33" i="70"/>
  <c r="D33" i="70"/>
  <c r="C33" i="70"/>
  <c r="V32" i="70"/>
  <c r="U32" i="70"/>
  <c r="S32" i="70"/>
  <c r="R32" i="70"/>
  <c r="P32" i="70"/>
  <c r="O32" i="70"/>
  <c r="M32" i="70"/>
  <c r="L32" i="70"/>
  <c r="J32" i="70"/>
  <c r="I32" i="70"/>
  <c r="G32" i="70"/>
  <c r="F32" i="70"/>
  <c r="D32" i="70"/>
  <c r="C32" i="70"/>
  <c r="V31" i="70"/>
  <c r="U31" i="70"/>
  <c r="S31" i="70"/>
  <c r="R31" i="70"/>
  <c r="P31" i="70"/>
  <c r="O31" i="70"/>
  <c r="M31" i="70"/>
  <c r="L31" i="70"/>
  <c r="J31" i="70"/>
  <c r="I31" i="70"/>
  <c r="G31" i="70"/>
  <c r="F31" i="70"/>
  <c r="D31" i="70"/>
  <c r="C31" i="70"/>
  <c r="V30" i="70"/>
  <c r="U30" i="70"/>
  <c r="S30" i="70"/>
  <c r="R30" i="70"/>
  <c r="P30" i="70"/>
  <c r="O30" i="70"/>
  <c r="M30" i="70"/>
  <c r="L30" i="70"/>
  <c r="J30" i="70"/>
  <c r="K30" i="70" s="1"/>
  <c r="I30" i="70"/>
  <c r="G30" i="70"/>
  <c r="F30" i="70"/>
  <c r="D30" i="70"/>
  <c r="E30" i="70" s="1"/>
  <c r="C30" i="70"/>
  <c r="V29" i="70"/>
  <c r="U29" i="70"/>
  <c r="T29" i="70"/>
  <c r="S29" i="70"/>
  <c r="R29" i="70"/>
  <c r="P29" i="70"/>
  <c r="O29" i="70"/>
  <c r="M29" i="70"/>
  <c r="L29" i="70"/>
  <c r="J29" i="70"/>
  <c r="I29" i="70"/>
  <c r="G29" i="70"/>
  <c r="F29" i="70"/>
  <c r="D29" i="70"/>
  <c r="C29" i="70"/>
  <c r="V28" i="70"/>
  <c r="U28" i="70"/>
  <c r="S28" i="70"/>
  <c r="R28" i="70"/>
  <c r="P28" i="70"/>
  <c r="O28" i="70"/>
  <c r="M28" i="70"/>
  <c r="L28" i="70"/>
  <c r="J28" i="70"/>
  <c r="I28" i="70"/>
  <c r="G28" i="70"/>
  <c r="F28" i="70"/>
  <c r="D28" i="70"/>
  <c r="C28" i="70"/>
  <c r="V27" i="70"/>
  <c r="U27" i="70"/>
  <c r="S27" i="70"/>
  <c r="R27" i="70"/>
  <c r="P27" i="70"/>
  <c r="O27" i="70"/>
  <c r="M27" i="70"/>
  <c r="L27" i="70"/>
  <c r="J27" i="70"/>
  <c r="I27" i="70"/>
  <c r="G27" i="70"/>
  <c r="F27" i="70"/>
  <c r="D27" i="70"/>
  <c r="C27" i="70"/>
  <c r="V26" i="70"/>
  <c r="U26" i="70"/>
  <c r="S26" i="70"/>
  <c r="R26" i="70"/>
  <c r="P26" i="70"/>
  <c r="O26" i="70"/>
  <c r="M26" i="70"/>
  <c r="L26" i="70"/>
  <c r="J26" i="70"/>
  <c r="I26" i="70"/>
  <c r="G26" i="70"/>
  <c r="F26" i="70"/>
  <c r="D26" i="70"/>
  <c r="C26" i="70"/>
  <c r="V25" i="70"/>
  <c r="U25" i="70"/>
  <c r="S25" i="70"/>
  <c r="R25" i="70"/>
  <c r="P25" i="70"/>
  <c r="O25" i="70"/>
  <c r="M25" i="70"/>
  <c r="L25" i="70"/>
  <c r="J25" i="70"/>
  <c r="I25" i="70"/>
  <c r="G25" i="70"/>
  <c r="F25" i="70"/>
  <c r="D25" i="70"/>
  <c r="C25" i="70"/>
  <c r="V24" i="70"/>
  <c r="U24" i="70"/>
  <c r="S24" i="70"/>
  <c r="R24" i="70"/>
  <c r="P24" i="70"/>
  <c r="O24" i="70"/>
  <c r="M24" i="70"/>
  <c r="L24" i="70"/>
  <c r="J24" i="70"/>
  <c r="I24" i="70"/>
  <c r="G24" i="70"/>
  <c r="F24" i="70"/>
  <c r="D24" i="70"/>
  <c r="C24" i="70"/>
  <c r="V23" i="70"/>
  <c r="U23" i="70"/>
  <c r="S23" i="70"/>
  <c r="R23" i="70"/>
  <c r="P23" i="70"/>
  <c r="O23" i="70"/>
  <c r="M23" i="70"/>
  <c r="L23" i="70"/>
  <c r="J23" i="70"/>
  <c r="I23" i="70"/>
  <c r="G23" i="70"/>
  <c r="F23" i="70"/>
  <c r="D23" i="70"/>
  <c r="C23" i="70"/>
  <c r="O20" i="70"/>
  <c r="M20" i="70"/>
  <c r="K20" i="70"/>
  <c r="I20" i="70"/>
  <c r="G20" i="70"/>
  <c r="E20" i="70"/>
  <c r="C20" i="70"/>
  <c r="B19" i="70"/>
  <c r="R18" i="70"/>
  <c r="R17" i="70"/>
  <c r="R16" i="70"/>
  <c r="R15" i="70"/>
  <c r="R14" i="70"/>
  <c r="R13" i="70"/>
  <c r="R12" i="70"/>
  <c r="R11" i="70"/>
  <c r="R10" i="70"/>
  <c r="R9" i="70"/>
  <c r="R8" i="70"/>
  <c r="R7" i="70"/>
  <c r="R6" i="70"/>
  <c r="R5" i="70"/>
  <c r="V36" i="69"/>
  <c r="U36" i="69"/>
  <c r="S36" i="69"/>
  <c r="R36" i="69"/>
  <c r="P36" i="69"/>
  <c r="Q36" i="69" s="1"/>
  <c r="O36" i="69"/>
  <c r="M36" i="69"/>
  <c r="L36" i="69"/>
  <c r="J36" i="69"/>
  <c r="I36" i="69"/>
  <c r="G36" i="69"/>
  <c r="F36" i="69"/>
  <c r="D36" i="69"/>
  <c r="C36" i="69"/>
  <c r="V35" i="69"/>
  <c r="U35" i="69"/>
  <c r="S35" i="69"/>
  <c r="R35" i="69"/>
  <c r="P35" i="69"/>
  <c r="O35" i="69"/>
  <c r="M35" i="69"/>
  <c r="L35" i="69"/>
  <c r="J35" i="69"/>
  <c r="I35" i="69"/>
  <c r="G35" i="69"/>
  <c r="F35" i="69"/>
  <c r="D35" i="69"/>
  <c r="C35" i="69"/>
  <c r="V34" i="69"/>
  <c r="U34" i="69"/>
  <c r="S34" i="69"/>
  <c r="R34" i="69"/>
  <c r="P34" i="69"/>
  <c r="O34" i="69"/>
  <c r="M34" i="69"/>
  <c r="L34" i="69"/>
  <c r="J34" i="69"/>
  <c r="I34" i="69"/>
  <c r="G34" i="69"/>
  <c r="F34" i="69"/>
  <c r="D34" i="69"/>
  <c r="E34" i="69" s="1"/>
  <c r="C34" i="69"/>
  <c r="V33" i="69"/>
  <c r="U33" i="69"/>
  <c r="S33" i="69"/>
  <c r="R33" i="69"/>
  <c r="P33" i="69"/>
  <c r="O33" i="69"/>
  <c r="M33" i="69"/>
  <c r="L33" i="69"/>
  <c r="J33" i="69"/>
  <c r="I33" i="69"/>
  <c r="G33" i="69"/>
  <c r="F33" i="69"/>
  <c r="D33" i="69"/>
  <c r="C33" i="69"/>
  <c r="V32" i="69"/>
  <c r="U32" i="69"/>
  <c r="S32" i="69"/>
  <c r="R32" i="69"/>
  <c r="P32" i="69"/>
  <c r="O32" i="69"/>
  <c r="M32" i="69"/>
  <c r="L32" i="69"/>
  <c r="J32" i="69"/>
  <c r="I32" i="69"/>
  <c r="G32" i="69"/>
  <c r="F32" i="69"/>
  <c r="D32" i="69"/>
  <c r="C32" i="69"/>
  <c r="V31" i="69"/>
  <c r="U31" i="69"/>
  <c r="S31" i="69"/>
  <c r="R31" i="69"/>
  <c r="P31" i="69"/>
  <c r="O31" i="69"/>
  <c r="M31" i="69"/>
  <c r="N31" i="69" s="1"/>
  <c r="L31" i="69"/>
  <c r="J31" i="69"/>
  <c r="I31" i="69"/>
  <c r="G31" i="69"/>
  <c r="F31" i="69"/>
  <c r="D31" i="69"/>
  <c r="C31" i="69"/>
  <c r="V30" i="69"/>
  <c r="U30" i="69"/>
  <c r="S30" i="69"/>
  <c r="R30" i="69"/>
  <c r="P30" i="69"/>
  <c r="O30" i="69"/>
  <c r="M30" i="69"/>
  <c r="L30" i="69"/>
  <c r="J30" i="69"/>
  <c r="I30" i="69"/>
  <c r="G30" i="69"/>
  <c r="F30" i="69"/>
  <c r="D30" i="69"/>
  <c r="E30" i="69" s="1"/>
  <c r="C30" i="69"/>
  <c r="V29" i="69"/>
  <c r="U29" i="69"/>
  <c r="S29" i="69"/>
  <c r="R29" i="69"/>
  <c r="P29" i="69"/>
  <c r="O29" i="69"/>
  <c r="M29" i="69"/>
  <c r="L29" i="69"/>
  <c r="J29" i="69"/>
  <c r="I29" i="69"/>
  <c r="G29" i="69"/>
  <c r="F29" i="69"/>
  <c r="D29" i="69"/>
  <c r="C29" i="69"/>
  <c r="V28" i="69"/>
  <c r="U28" i="69"/>
  <c r="S28" i="69"/>
  <c r="R28" i="69"/>
  <c r="P28" i="69"/>
  <c r="O28" i="69"/>
  <c r="M28" i="69"/>
  <c r="L28" i="69"/>
  <c r="J28" i="69"/>
  <c r="I28" i="69"/>
  <c r="G28" i="69"/>
  <c r="F28" i="69"/>
  <c r="D28" i="69"/>
  <c r="C28" i="69"/>
  <c r="V27" i="69"/>
  <c r="U27" i="69"/>
  <c r="S27" i="69"/>
  <c r="R27" i="69"/>
  <c r="P27" i="69"/>
  <c r="O27" i="69"/>
  <c r="M27" i="69"/>
  <c r="L27" i="69"/>
  <c r="J27" i="69"/>
  <c r="I27" i="69"/>
  <c r="G27" i="69"/>
  <c r="F27" i="69"/>
  <c r="D27" i="69"/>
  <c r="C27" i="69"/>
  <c r="V26" i="69"/>
  <c r="U26" i="69"/>
  <c r="S26" i="69"/>
  <c r="R26" i="69"/>
  <c r="P26" i="69"/>
  <c r="O26" i="69"/>
  <c r="M26" i="69"/>
  <c r="L26" i="69"/>
  <c r="J26" i="69"/>
  <c r="I26" i="69"/>
  <c r="G26" i="69"/>
  <c r="F26" i="69"/>
  <c r="D26" i="69"/>
  <c r="C26" i="69"/>
  <c r="V25" i="69"/>
  <c r="U25" i="69"/>
  <c r="S25" i="69"/>
  <c r="R25" i="69"/>
  <c r="P25" i="69"/>
  <c r="O25" i="69"/>
  <c r="M25" i="69"/>
  <c r="L25" i="69"/>
  <c r="J25" i="69"/>
  <c r="I25" i="69"/>
  <c r="G25" i="69"/>
  <c r="F25" i="69"/>
  <c r="D25" i="69"/>
  <c r="C25" i="69"/>
  <c r="V24" i="69"/>
  <c r="U24" i="69"/>
  <c r="S24" i="69"/>
  <c r="R24" i="69"/>
  <c r="P24" i="69"/>
  <c r="O24" i="69"/>
  <c r="M24" i="69"/>
  <c r="L24" i="69"/>
  <c r="J24" i="69"/>
  <c r="I24" i="69"/>
  <c r="G24" i="69"/>
  <c r="F24" i="69"/>
  <c r="D24" i="69"/>
  <c r="E24" i="69" s="1"/>
  <c r="C24" i="69"/>
  <c r="V23" i="69"/>
  <c r="U23" i="69"/>
  <c r="S23" i="69"/>
  <c r="R23" i="69"/>
  <c r="P23" i="69"/>
  <c r="O23" i="69"/>
  <c r="M23" i="69"/>
  <c r="L23" i="69"/>
  <c r="J23" i="69"/>
  <c r="I23" i="69"/>
  <c r="K23" i="69" s="1"/>
  <c r="G23" i="69"/>
  <c r="F23" i="69"/>
  <c r="D23" i="69"/>
  <c r="C23" i="69"/>
  <c r="O20" i="69"/>
  <c r="M20" i="69"/>
  <c r="K20" i="69"/>
  <c r="I20" i="69"/>
  <c r="G20" i="69"/>
  <c r="E20" i="69"/>
  <c r="C20" i="69"/>
  <c r="B19" i="69"/>
  <c r="R18" i="69"/>
  <c r="R17" i="69"/>
  <c r="R16" i="69"/>
  <c r="R15" i="69"/>
  <c r="R14" i="69"/>
  <c r="R13" i="69"/>
  <c r="R12" i="69"/>
  <c r="R11" i="69"/>
  <c r="R10" i="69"/>
  <c r="R9" i="69"/>
  <c r="R8" i="69"/>
  <c r="R7" i="69"/>
  <c r="R6" i="69"/>
  <c r="R5" i="69"/>
  <c r="N28" i="70" l="1"/>
  <c r="H34" i="75"/>
  <c r="N34" i="75"/>
  <c r="T24" i="69"/>
  <c r="W25" i="69"/>
  <c r="T27" i="71"/>
  <c r="H30" i="72"/>
  <c r="T32" i="72"/>
  <c r="W33" i="72"/>
  <c r="N24" i="74"/>
  <c r="Q30" i="75"/>
  <c r="N33" i="71"/>
  <c r="T33" i="71"/>
  <c r="Q34" i="71"/>
  <c r="W34" i="71"/>
  <c r="H35" i="71"/>
  <c r="H25" i="72"/>
  <c r="T27" i="74"/>
  <c r="T28" i="69"/>
  <c r="W31" i="69"/>
  <c r="H32" i="69"/>
  <c r="N32" i="69"/>
  <c r="T32" i="69"/>
  <c r="T34" i="69"/>
  <c r="W35" i="69"/>
  <c r="Q26" i="71"/>
  <c r="W26" i="71"/>
  <c r="H27" i="71"/>
  <c r="T30" i="71"/>
  <c r="E31" i="71"/>
  <c r="K31" i="71"/>
  <c r="Q31" i="71"/>
  <c r="K23" i="72"/>
  <c r="T27" i="72"/>
  <c r="Q28" i="72"/>
  <c r="H34" i="72"/>
  <c r="K35" i="72"/>
  <c r="N23" i="73"/>
  <c r="W26" i="73"/>
  <c r="H27" i="73"/>
  <c r="N27" i="73"/>
  <c r="K28" i="73"/>
  <c r="Q28" i="73"/>
  <c r="T29" i="73"/>
  <c r="E30" i="73"/>
  <c r="W30" i="73"/>
  <c r="H31" i="73"/>
  <c r="N31" i="73"/>
  <c r="K32" i="73"/>
  <c r="Q32" i="73"/>
  <c r="T33" i="73"/>
  <c r="E34" i="73"/>
  <c r="K34" i="73"/>
  <c r="Q34" i="73"/>
  <c r="K36" i="73"/>
  <c r="Q36" i="73"/>
  <c r="X36" i="73" s="1"/>
  <c r="Q18" i="73" s="1"/>
  <c r="N31" i="74"/>
  <c r="T31" i="74"/>
  <c r="H33" i="74"/>
  <c r="E36" i="74"/>
  <c r="K36" i="74"/>
  <c r="H31" i="75"/>
  <c r="N31" i="75"/>
  <c r="T31" i="75"/>
  <c r="E32" i="75"/>
  <c r="Q32" i="75"/>
  <c r="E26" i="69"/>
  <c r="W34" i="69"/>
  <c r="H27" i="70"/>
  <c r="E28" i="71"/>
  <c r="H29" i="71"/>
  <c r="T31" i="71"/>
  <c r="W35" i="71"/>
  <c r="H36" i="71"/>
  <c r="N23" i="72"/>
  <c r="T29" i="72"/>
  <c r="Q32" i="72"/>
  <c r="W34" i="72"/>
  <c r="N26" i="73"/>
  <c r="T30" i="73"/>
  <c r="H32" i="73"/>
  <c r="T34" i="73"/>
  <c r="T24" i="74"/>
  <c r="E25" i="74"/>
  <c r="K25" i="74"/>
  <c r="Q25" i="74"/>
  <c r="T26" i="75"/>
  <c r="K27" i="75"/>
  <c r="T28" i="75"/>
  <c r="K29" i="75"/>
  <c r="W29" i="75"/>
  <c r="E31" i="75"/>
  <c r="Q31" i="75"/>
  <c r="W31" i="75"/>
  <c r="Q33" i="75"/>
  <c r="H26" i="69"/>
  <c r="Q27" i="69"/>
  <c r="W27" i="69"/>
  <c r="Q30" i="69"/>
  <c r="Q24" i="70"/>
  <c r="W24" i="70"/>
  <c r="H25" i="70"/>
  <c r="E29" i="70"/>
  <c r="Q29" i="70"/>
  <c r="N33" i="70"/>
  <c r="T33" i="70"/>
  <c r="T26" i="71"/>
  <c r="E27" i="71"/>
  <c r="N29" i="71"/>
  <c r="T29" i="71"/>
  <c r="N35" i="71"/>
  <c r="T35" i="71"/>
  <c r="H24" i="72"/>
  <c r="E26" i="72"/>
  <c r="W27" i="72"/>
  <c r="H28" i="72"/>
  <c r="T28" i="72"/>
  <c r="E25" i="73"/>
  <c r="K25" i="73"/>
  <c r="Q25" i="73"/>
  <c r="W25" i="73"/>
  <c r="H26" i="73"/>
  <c r="N23" i="74"/>
  <c r="T23" i="74"/>
  <c r="T36" i="75"/>
  <c r="K24" i="69"/>
  <c r="Q24" i="69"/>
  <c r="N25" i="69"/>
  <c r="E29" i="69"/>
  <c r="Q29" i="69"/>
  <c r="W29" i="69"/>
  <c r="T31" i="69"/>
  <c r="H33" i="69"/>
  <c r="N27" i="70"/>
  <c r="T27" i="70"/>
  <c r="K31" i="70"/>
  <c r="Q31" i="70"/>
  <c r="K36" i="70"/>
  <c r="W36" i="70"/>
  <c r="H23" i="71"/>
  <c r="T23" i="71"/>
  <c r="H25" i="71"/>
  <c r="N33" i="72"/>
  <c r="W35" i="72"/>
  <c r="H36" i="72"/>
  <c r="E24" i="73"/>
  <c r="K24" i="73"/>
  <c r="Q24" i="73"/>
  <c r="E27" i="73"/>
  <c r="K27" i="73"/>
  <c r="Q27" i="73"/>
  <c r="W27" i="73"/>
  <c r="H28" i="73"/>
  <c r="Q29" i="73"/>
  <c r="W29" i="73"/>
  <c r="H30" i="73"/>
  <c r="K31" i="73"/>
  <c r="N32" i="73"/>
  <c r="T32" i="73"/>
  <c r="Q33" i="73"/>
  <c r="W33" i="73"/>
  <c r="H34" i="73"/>
  <c r="E35" i="73"/>
  <c r="X35" i="73" s="1"/>
  <c r="Q17" i="73" s="1"/>
  <c r="K35" i="73"/>
  <c r="H36" i="73"/>
  <c r="H25" i="75"/>
  <c r="N25" i="75"/>
  <c r="T25" i="75"/>
  <c r="H33" i="75"/>
  <c r="W23" i="69"/>
  <c r="Q25" i="69"/>
  <c r="W26" i="69"/>
  <c r="H27" i="69"/>
  <c r="N27" i="69"/>
  <c r="E28" i="69"/>
  <c r="K28" i="69"/>
  <c r="Q28" i="69"/>
  <c r="N29" i="69"/>
  <c r="E31" i="69"/>
  <c r="K31" i="69"/>
  <c r="E33" i="69"/>
  <c r="Q34" i="69"/>
  <c r="N35" i="69"/>
  <c r="T36" i="69"/>
  <c r="E27" i="72"/>
  <c r="N30" i="72"/>
  <c r="K31" i="72"/>
  <c r="W31" i="72"/>
  <c r="Q34" i="72"/>
  <c r="W23" i="74"/>
  <c r="H24" i="74"/>
  <c r="E26" i="74"/>
  <c r="K26" i="74"/>
  <c r="E28" i="74"/>
  <c r="X28" i="74" s="1"/>
  <c r="Q10" i="74" s="1"/>
  <c r="K28" i="74"/>
  <c r="Q28" i="74"/>
  <c r="W28" i="74"/>
  <c r="H29" i="74"/>
  <c r="Q30" i="74"/>
  <c r="W30" i="74"/>
  <c r="T34" i="74"/>
  <c r="E35" i="74"/>
  <c r="K35" i="74"/>
  <c r="Q35" i="74"/>
  <c r="H27" i="75"/>
  <c r="N27" i="75"/>
  <c r="T27" i="75"/>
  <c r="H29" i="75"/>
  <c r="H35" i="75"/>
  <c r="N35" i="75"/>
  <c r="T35" i="75"/>
  <c r="E36" i="75"/>
  <c r="Q36" i="75"/>
  <c r="K33" i="69"/>
  <c r="W33" i="69"/>
  <c r="E35" i="69"/>
  <c r="Q35" i="69"/>
  <c r="K36" i="69"/>
  <c r="K23" i="70"/>
  <c r="Q23" i="70"/>
  <c r="W25" i="70"/>
  <c r="H26" i="70"/>
  <c r="N26" i="70"/>
  <c r="W33" i="70"/>
  <c r="H34" i="70"/>
  <c r="N34" i="70"/>
  <c r="N25" i="71"/>
  <c r="T25" i="71"/>
  <c r="W27" i="71"/>
  <c r="H28" i="71"/>
  <c r="N28" i="71"/>
  <c r="Q30" i="71"/>
  <c r="W30" i="71"/>
  <c r="H31" i="71"/>
  <c r="K33" i="71"/>
  <c r="Q33" i="71"/>
  <c r="W33" i="71"/>
  <c r="H34" i="71"/>
  <c r="N34" i="71"/>
  <c r="K24" i="72"/>
  <c r="Q26" i="72"/>
  <c r="H27" i="72"/>
  <c r="E28" i="72"/>
  <c r="K29" i="72"/>
  <c r="Q29" i="72"/>
  <c r="W29" i="72"/>
  <c r="Q30" i="72"/>
  <c r="H31" i="72"/>
  <c r="N31" i="72"/>
  <c r="K33" i="72"/>
  <c r="N35" i="72"/>
  <c r="E36" i="72"/>
  <c r="X36" i="72" s="1"/>
  <c r="Q18" i="72" s="1"/>
  <c r="K36" i="72"/>
  <c r="T36" i="72"/>
  <c r="E23" i="73"/>
  <c r="K23" i="73"/>
  <c r="H24" i="73"/>
  <c r="T25" i="73"/>
  <c r="E26" i="73"/>
  <c r="N29" i="73"/>
  <c r="N33" i="73"/>
  <c r="N36" i="73"/>
  <c r="T36" i="73"/>
  <c r="E23" i="74"/>
  <c r="E24" i="74"/>
  <c r="K24" i="74"/>
  <c r="H25" i="74"/>
  <c r="T26" i="74"/>
  <c r="E27" i="74"/>
  <c r="W27" i="74"/>
  <c r="H28" i="74"/>
  <c r="N28" i="74"/>
  <c r="K29" i="74"/>
  <c r="Q29" i="74"/>
  <c r="N33" i="74"/>
  <c r="T33" i="74"/>
  <c r="T35" i="74"/>
  <c r="K24" i="75"/>
  <c r="T24" i="75"/>
  <c r="K25" i="75"/>
  <c r="Q27" i="75"/>
  <c r="W27" i="75"/>
  <c r="Q29" i="75"/>
  <c r="K32" i="75"/>
  <c r="T32" i="75"/>
  <c r="K33" i="75"/>
  <c r="E35" i="75"/>
  <c r="Q35" i="75"/>
  <c r="X35" i="75" s="1"/>
  <c r="Q17" i="75" s="1"/>
  <c r="W35" i="75"/>
  <c r="H36" i="69"/>
  <c r="H23" i="70"/>
  <c r="T23" i="70"/>
  <c r="T26" i="70"/>
  <c r="E27" i="70"/>
  <c r="E28" i="70"/>
  <c r="K28" i="70"/>
  <c r="N30" i="70"/>
  <c r="W31" i="70"/>
  <c r="H32" i="70"/>
  <c r="N32" i="70"/>
  <c r="N25" i="72"/>
  <c r="T26" i="72"/>
  <c r="N23" i="69"/>
  <c r="H24" i="69"/>
  <c r="N26" i="69"/>
  <c r="T26" i="69"/>
  <c r="K27" i="69"/>
  <c r="H28" i="69"/>
  <c r="H30" i="69"/>
  <c r="E32" i="69"/>
  <c r="Q32" i="69"/>
  <c r="N33" i="69"/>
  <c r="H34" i="69"/>
  <c r="T35" i="69"/>
  <c r="N25" i="70"/>
  <c r="T25" i="70"/>
  <c r="H29" i="70"/>
  <c r="K25" i="69"/>
  <c r="K34" i="69"/>
  <c r="K35" i="69"/>
  <c r="E36" i="69"/>
  <c r="W23" i="70"/>
  <c r="H24" i="70"/>
  <c r="N24" i="70"/>
  <c r="Q30" i="70"/>
  <c r="W30" i="70"/>
  <c r="X30" i="70" s="1"/>
  <c r="Q12" i="70" s="1"/>
  <c r="H31" i="70"/>
  <c r="T31" i="70"/>
  <c r="T34" i="70"/>
  <c r="E35" i="70"/>
  <c r="K35" i="70"/>
  <c r="Q35" i="70"/>
  <c r="K32" i="72"/>
  <c r="W29" i="74"/>
  <c r="H30" i="74"/>
  <c r="N30" i="74"/>
  <c r="K23" i="75"/>
  <c r="X23" i="75" s="1"/>
  <c r="Q5" i="75" s="1"/>
  <c r="H30" i="75"/>
  <c r="N30" i="75"/>
  <c r="N33" i="75"/>
  <c r="T33" i="75"/>
  <c r="T34" i="75"/>
  <c r="K35" i="75"/>
  <c r="E27" i="69"/>
  <c r="T27" i="69"/>
  <c r="N28" i="69"/>
  <c r="H31" i="69"/>
  <c r="Q31" i="69"/>
  <c r="T33" i="69"/>
  <c r="N36" i="69"/>
  <c r="W36" i="69"/>
  <c r="N23" i="70"/>
  <c r="T24" i="70"/>
  <c r="E25" i="70"/>
  <c r="E26" i="70"/>
  <c r="K26" i="70"/>
  <c r="K27" i="70"/>
  <c r="Q27" i="70"/>
  <c r="Q28" i="70"/>
  <c r="W29" i="70"/>
  <c r="H30" i="70"/>
  <c r="N31" i="70"/>
  <c r="E33" i="70"/>
  <c r="E34" i="70"/>
  <c r="K34" i="70"/>
  <c r="W35" i="70"/>
  <c r="H36" i="70"/>
  <c r="N36" i="70"/>
  <c r="N23" i="71"/>
  <c r="T24" i="71"/>
  <c r="E25" i="71"/>
  <c r="N24" i="72"/>
  <c r="E30" i="72"/>
  <c r="H35" i="72"/>
  <c r="W34" i="73"/>
  <c r="H35" i="73"/>
  <c r="N35" i="73"/>
  <c r="W35" i="74"/>
  <c r="H36" i="74"/>
  <c r="N36" i="74"/>
  <c r="E28" i="75"/>
  <c r="N24" i="69"/>
  <c r="N30" i="69"/>
  <c r="Q33" i="69"/>
  <c r="N34" i="69"/>
  <c r="H35" i="69"/>
  <c r="E23" i="70"/>
  <c r="E24" i="70"/>
  <c r="K24" i="70"/>
  <c r="K25" i="70"/>
  <c r="Q25" i="70"/>
  <c r="Q26" i="70"/>
  <c r="W26" i="70"/>
  <c r="W27" i="70"/>
  <c r="H28" i="70"/>
  <c r="N29" i="70"/>
  <c r="T30" i="70"/>
  <c r="E31" i="70"/>
  <c r="E32" i="70"/>
  <c r="K32" i="70"/>
  <c r="K33" i="70"/>
  <c r="Q33" i="70"/>
  <c r="Q34" i="70"/>
  <c r="W34" i="70"/>
  <c r="H35" i="70"/>
  <c r="Q36" i="70"/>
  <c r="E23" i="71"/>
  <c r="E24" i="71"/>
  <c r="K24" i="71"/>
  <c r="K25" i="71"/>
  <c r="Q25" i="71"/>
  <c r="Q32" i="71"/>
  <c r="W32" i="71"/>
  <c r="T34" i="71"/>
  <c r="E35" i="71"/>
  <c r="E36" i="71"/>
  <c r="K36" i="71"/>
  <c r="T24" i="72"/>
  <c r="E33" i="72"/>
  <c r="T33" i="72"/>
  <c r="N34" i="72"/>
  <c r="T32" i="74"/>
  <c r="E33" i="74"/>
  <c r="E34" i="74"/>
  <c r="K34" i="74"/>
  <c r="N35" i="70"/>
  <c r="E36" i="70"/>
  <c r="T36" i="70"/>
  <c r="K23" i="71"/>
  <c r="Q23" i="71"/>
  <c r="Q24" i="71"/>
  <c r="W24" i="71"/>
  <c r="W25" i="71"/>
  <c r="H26" i="71"/>
  <c r="N27" i="71"/>
  <c r="T28" i="71"/>
  <c r="E29" i="71"/>
  <c r="E30" i="71"/>
  <c r="K30" i="71"/>
  <c r="W31" i="71"/>
  <c r="H32" i="71"/>
  <c r="N32" i="71"/>
  <c r="H23" i="72"/>
  <c r="W23" i="72"/>
  <c r="W24" i="72"/>
  <c r="K26" i="72"/>
  <c r="K27" i="72"/>
  <c r="K28" i="72"/>
  <c r="E29" i="72"/>
  <c r="X29" i="72" s="1"/>
  <c r="Q11" i="72" s="1"/>
  <c r="W30" i="72"/>
  <c r="E34" i="72"/>
  <c r="Q35" i="72"/>
  <c r="W36" i="72"/>
  <c r="W28" i="73"/>
  <c r="H29" i="73"/>
  <c r="N30" i="73"/>
  <c r="E31" i="73"/>
  <c r="T31" i="73"/>
  <c r="E32" i="73"/>
  <c r="E33" i="73"/>
  <c r="K33" i="73"/>
  <c r="W36" i="73"/>
  <c r="Q26" i="74"/>
  <c r="W26" i="74"/>
  <c r="H27" i="74"/>
  <c r="T30" i="74"/>
  <c r="E31" i="74"/>
  <c r="E32" i="74"/>
  <c r="K32" i="74"/>
  <c r="K33" i="74"/>
  <c r="Q33" i="74"/>
  <c r="Q34" i="74"/>
  <c r="W34" i="74"/>
  <c r="H35" i="74"/>
  <c r="E24" i="75"/>
  <c r="H26" i="75"/>
  <c r="N26" i="75"/>
  <c r="E27" i="75"/>
  <c r="N29" i="75"/>
  <c r="T29" i="75"/>
  <c r="T30" i="75"/>
  <c r="K31" i="75"/>
  <c r="X31" i="75" s="1"/>
  <c r="Q13" i="75" s="1"/>
  <c r="E26" i="71"/>
  <c r="K26" i="71"/>
  <c r="K27" i="71"/>
  <c r="Q27" i="71"/>
  <c r="X27" i="71" s="1"/>
  <c r="Q9" i="71" s="1"/>
  <c r="W28" i="71"/>
  <c r="W29" i="71"/>
  <c r="H30" i="71"/>
  <c r="N31" i="71"/>
  <c r="T32" i="71"/>
  <c r="E33" i="71"/>
  <c r="E34" i="71"/>
  <c r="K34" i="71"/>
  <c r="K35" i="71"/>
  <c r="Q35" i="71"/>
  <c r="Q36" i="71"/>
  <c r="W36" i="71"/>
  <c r="E23" i="72"/>
  <c r="T25" i="72"/>
  <c r="W26" i="72"/>
  <c r="Q27" i="72"/>
  <c r="N28" i="72"/>
  <c r="H29" i="72"/>
  <c r="K30" i="72"/>
  <c r="E31" i="72"/>
  <c r="X31" i="72" s="1"/>
  <c r="Q13" i="72" s="1"/>
  <c r="T31" i="72"/>
  <c r="H32" i="72"/>
  <c r="X32" i="72" s="1"/>
  <c r="Q14" i="72" s="1"/>
  <c r="N36" i="72"/>
  <c r="T23" i="73"/>
  <c r="K26" i="73"/>
  <c r="Q26" i="73"/>
  <c r="N28" i="73"/>
  <c r="X28" i="73" s="1"/>
  <c r="Q10" i="73" s="1"/>
  <c r="T28" i="73"/>
  <c r="Q35" i="73"/>
  <c r="W35" i="73"/>
  <c r="K27" i="74"/>
  <c r="Q27" i="74"/>
  <c r="N29" i="74"/>
  <c r="T29" i="74"/>
  <c r="Q36" i="74"/>
  <c r="W36" i="74"/>
  <c r="H24" i="75"/>
  <c r="N24" i="75"/>
  <c r="E25" i="75"/>
  <c r="E26" i="75"/>
  <c r="X26" i="75" s="1"/>
  <c r="Q8" i="75" s="1"/>
  <c r="H28" i="75"/>
  <c r="N28" i="75"/>
  <c r="E29" i="75"/>
  <c r="E30" i="75"/>
  <c r="H32" i="75"/>
  <c r="N32" i="75"/>
  <c r="E33" i="75"/>
  <c r="E34" i="75"/>
  <c r="X34" i="75" s="1"/>
  <c r="Q16" i="75" s="1"/>
  <c r="H36" i="75"/>
  <c r="N36" i="75"/>
  <c r="Q31" i="72"/>
  <c r="N32" i="72"/>
  <c r="H33" i="72"/>
  <c r="K34" i="72"/>
  <c r="E35" i="72"/>
  <c r="H23" i="73"/>
  <c r="H37" i="73" s="1"/>
  <c r="E19" i="73" s="1"/>
  <c r="Q23" i="73"/>
  <c r="W23" i="73"/>
  <c r="N24" i="73"/>
  <c r="W24" i="73"/>
  <c r="T27" i="73"/>
  <c r="E28" i="73"/>
  <c r="E29" i="73"/>
  <c r="K29" i="73"/>
  <c r="K30" i="73"/>
  <c r="Q30" i="73"/>
  <c r="Q31" i="73"/>
  <c r="W31" i="73"/>
  <c r="W32" i="73"/>
  <c r="H33" i="73"/>
  <c r="N34" i="73"/>
  <c r="T35" i="73"/>
  <c r="E36" i="73"/>
  <c r="K23" i="74"/>
  <c r="Q23" i="74"/>
  <c r="Q24" i="74"/>
  <c r="W24" i="74"/>
  <c r="W25" i="74"/>
  <c r="H26" i="74"/>
  <c r="N27" i="74"/>
  <c r="T28" i="74"/>
  <c r="E29" i="74"/>
  <c r="E30" i="74"/>
  <c r="K30" i="74"/>
  <c r="K31" i="74"/>
  <c r="Q31" i="74"/>
  <c r="Q32" i="74"/>
  <c r="W32" i="74"/>
  <c r="W33" i="74"/>
  <c r="H34" i="74"/>
  <c r="N35" i="74"/>
  <c r="T36" i="74"/>
  <c r="W24" i="75"/>
  <c r="W26" i="75"/>
  <c r="W28" i="75"/>
  <c r="W30" i="75"/>
  <c r="W32" i="75"/>
  <c r="W34" i="75"/>
  <c r="W36" i="75"/>
  <c r="K30" i="69"/>
  <c r="T30" i="69"/>
  <c r="W30" i="69"/>
  <c r="W28" i="69"/>
  <c r="W24" i="69"/>
  <c r="W32" i="69"/>
  <c r="T25" i="69"/>
  <c r="H25" i="69"/>
  <c r="E25" i="69"/>
  <c r="T23" i="69"/>
  <c r="Q23" i="69"/>
  <c r="H23" i="69"/>
  <c r="E23" i="69"/>
  <c r="W32" i="70"/>
  <c r="T32" i="70"/>
  <c r="Q32" i="70"/>
  <c r="T29" i="69"/>
  <c r="K29" i="69"/>
  <c r="H29" i="69"/>
  <c r="Q26" i="69"/>
  <c r="K26" i="69"/>
  <c r="Q28" i="71"/>
  <c r="K28" i="71"/>
  <c r="W28" i="70"/>
  <c r="T28" i="70"/>
  <c r="K29" i="70"/>
  <c r="K32" i="69"/>
  <c r="X24" i="75"/>
  <c r="Q6" i="75" s="1"/>
  <c r="X25" i="74"/>
  <c r="Q7" i="74" s="1"/>
  <c r="X34" i="73"/>
  <c r="Q16" i="73" s="1"/>
  <c r="X25" i="72"/>
  <c r="Q7" i="72" s="1"/>
  <c r="X26" i="69"/>
  <c r="Q8" i="69" s="1"/>
  <c r="X34" i="70" l="1"/>
  <c r="Q16" i="70" s="1"/>
  <c r="T37" i="73"/>
  <c r="M19" i="73" s="1"/>
  <c r="X26" i="74"/>
  <c r="Q8" i="74" s="1"/>
  <c r="X33" i="70"/>
  <c r="Q15" i="70" s="1"/>
  <c r="X27" i="70"/>
  <c r="Q9" i="70" s="1"/>
  <c r="Q37" i="75"/>
  <c r="K19" i="75" s="1"/>
  <c r="W37" i="70"/>
  <c r="O19" i="70" s="1"/>
  <c r="T37" i="75"/>
  <c r="M19" i="75" s="1"/>
  <c r="X31" i="69"/>
  <c r="Q13" i="69" s="1"/>
  <c r="X28" i="69"/>
  <c r="Q10" i="69" s="1"/>
  <c r="X23" i="74"/>
  <c r="Q5" i="74" s="1"/>
  <c r="X32" i="74"/>
  <c r="Q14" i="74" s="1"/>
  <c r="X33" i="73"/>
  <c r="Q15" i="73" s="1"/>
  <c r="N37" i="73"/>
  <c r="I19" i="73" s="1"/>
  <c r="W37" i="72"/>
  <c r="O19" i="72" s="1"/>
  <c r="N37" i="72"/>
  <c r="I19" i="72" s="1"/>
  <c r="X26" i="70"/>
  <c r="Q8" i="70" s="1"/>
  <c r="X27" i="73"/>
  <c r="Q9" i="73" s="1"/>
  <c r="X25" i="73"/>
  <c r="Q7" i="73" s="1"/>
  <c r="W37" i="75"/>
  <c r="O19" i="75" s="1"/>
  <c r="X31" i="74"/>
  <c r="Q13" i="74" s="1"/>
  <c r="X30" i="73"/>
  <c r="Q12" i="73" s="1"/>
  <c r="X32" i="75"/>
  <c r="Q14" i="75" s="1"/>
  <c r="H37" i="75"/>
  <c r="E19" i="75" s="1"/>
  <c r="X35" i="71"/>
  <c r="Q17" i="71" s="1"/>
  <c r="Q37" i="71"/>
  <c r="K19" i="71" s="1"/>
  <c r="X33" i="74"/>
  <c r="Q15" i="74" s="1"/>
  <c r="X33" i="69"/>
  <c r="Q15" i="69" s="1"/>
  <c r="X24" i="72"/>
  <c r="Q6" i="72" s="1"/>
  <c r="W37" i="74"/>
  <c r="O19" i="74" s="1"/>
  <c r="X28" i="72"/>
  <c r="Q10" i="72" s="1"/>
  <c r="W37" i="71"/>
  <c r="O19" i="71" s="1"/>
  <c r="X34" i="74"/>
  <c r="Q16" i="74" s="1"/>
  <c r="X32" i="71"/>
  <c r="Q14" i="71" s="1"/>
  <c r="X28" i="75"/>
  <c r="Q10" i="75" s="1"/>
  <c r="E37" i="72"/>
  <c r="X35" i="70"/>
  <c r="Q17" i="70" s="1"/>
  <c r="T37" i="74"/>
  <c r="M19" i="74" s="1"/>
  <c r="N37" i="74"/>
  <c r="I19" i="74" s="1"/>
  <c r="X24" i="74"/>
  <c r="Q6" i="74" s="1"/>
  <c r="K37" i="73"/>
  <c r="G19" i="73" s="1"/>
  <c r="W37" i="73"/>
  <c r="O19" i="73" s="1"/>
  <c r="X30" i="75"/>
  <c r="Q12" i="75" s="1"/>
  <c r="X27" i="72"/>
  <c r="Q9" i="72" s="1"/>
  <c r="X31" i="71"/>
  <c r="Q13" i="71" s="1"/>
  <c r="X27" i="75"/>
  <c r="Q9" i="75" s="1"/>
  <c r="X32" i="73"/>
  <c r="Q14" i="73" s="1"/>
  <c r="H37" i="72"/>
  <c r="E19" i="72" s="1"/>
  <c r="X36" i="70"/>
  <c r="Q18" i="70" s="1"/>
  <c r="X36" i="71"/>
  <c r="Q18" i="71" s="1"/>
  <c r="E37" i="71"/>
  <c r="C19" i="71" s="1"/>
  <c r="X34" i="69"/>
  <c r="Q16" i="69" s="1"/>
  <c r="Q37" i="69"/>
  <c r="K19" i="69" s="1"/>
  <c r="X36" i="75"/>
  <c r="Q18" i="75" s="1"/>
  <c r="Q37" i="73"/>
  <c r="K19" i="73" s="1"/>
  <c r="X29" i="73"/>
  <c r="Q11" i="73" s="1"/>
  <c r="X24" i="73"/>
  <c r="Q6" i="73" s="1"/>
  <c r="X33" i="75"/>
  <c r="Q15" i="75" s="1"/>
  <c r="X29" i="75"/>
  <c r="Q11" i="75" s="1"/>
  <c r="X25" i="75"/>
  <c r="Q7" i="75" s="1"/>
  <c r="X36" i="74"/>
  <c r="Q18" i="74" s="1"/>
  <c r="X26" i="72"/>
  <c r="Q8" i="72" s="1"/>
  <c r="X30" i="71"/>
  <c r="Q12" i="71" s="1"/>
  <c r="N37" i="75"/>
  <c r="I19" i="75" s="1"/>
  <c r="X35" i="74"/>
  <c r="Q17" i="74" s="1"/>
  <c r="X33" i="72"/>
  <c r="Q15" i="72" s="1"/>
  <c r="H37" i="74"/>
  <c r="E19" i="74" s="1"/>
  <c r="X24" i="71"/>
  <c r="Q6" i="71" s="1"/>
  <c r="X30" i="72"/>
  <c r="Q12" i="72" s="1"/>
  <c r="K37" i="70"/>
  <c r="G19" i="70" s="1"/>
  <c r="X26" i="73"/>
  <c r="Q8" i="73" s="1"/>
  <c r="T37" i="72"/>
  <c r="M19" i="72" s="1"/>
  <c r="X33" i="71"/>
  <c r="Q15" i="71" s="1"/>
  <c r="X29" i="71"/>
  <c r="Q11" i="71" s="1"/>
  <c r="K37" i="71"/>
  <c r="G19" i="71" s="1"/>
  <c r="X31" i="70"/>
  <c r="Q13" i="70" s="1"/>
  <c r="X35" i="69"/>
  <c r="Q17" i="69" s="1"/>
  <c r="X24" i="69"/>
  <c r="Q6" i="69" s="1"/>
  <c r="T37" i="71"/>
  <c r="M19" i="71" s="1"/>
  <c r="Q37" i="70"/>
  <c r="K19" i="70" s="1"/>
  <c r="E37" i="70"/>
  <c r="C19" i="70" s="1"/>
  <c r="X27" i="69"/>
  <c r="Q9" i="69" s="1"/>
  <c r="N37" i="69"/>
  <c r="I19" i="69" s="1"/>
  <c r="X23" i="70"/>
  <c r="Q5" i="70" s="1"/>
  <c r="Q37" i="72"/>
  <c r="K19" i="72" s="1"/>
  <c r="K37" i="72"/>
  <c r="G19" i="72" s="1"/>
  <c r="X25" i="70"/>
  <c r="Q7" i="70" s="1"/>
  <c r="X29" i="70"/>
  <c r="Q11" i="70" s="1"/>
  <c r="E37" i="73"/>
  <c r="C19" i="73" s="1"/>
  <c r="X27" i="74"/>
  <c r="Q9" i="74" s="1"/>
  <c r="X32" i="69"/>
  <c r="Q14" i="69" s="1"/>
  <c r="X30" i="74"/>
  <c r="Q12" i="74" s="1"/>
  <c r="Q37" i="74"/>
  <c r="K19" i="74" s="1"/>
  <c r="X35" i="72"/>
  <c r="Q17" i="72" s="1"/>
  <c r="X34" i="71"/>
  <c r="Q16" i="71" s="1"/>
  <c r="X34" i="72"/>
  <c r="Q16" i="72" s="1"/>
  <c r="N37" i="71"/>
  <c r="I19" i="71" s="1"/>
  <c r="X36" i="69"/>
  <c r="Q18" i="69" s="1"/>
  <c r="H37" i="71"/>
  <c r="E19" i="71" s="1"/>
  <c r="X23" i="71"/>
  <c r="Q5" i="71" s="1"/>
  <c r="X23" i="72"/>
  <c r="Q5" i="72" s="1"/>
  <c r="X23" i="73"/>
  <c r="Q5" i="73" s="1"/>
  <c r="E37" i="75"/>
  <c r="X28" i="70"/>
  <c r="Q10" i="70" s="1"/>
  <c r="E37" i="69"/>
  <c r="C19" i="69" s="1"/>
  <c r="X30" i="69"/>
  <c r="Q12" i="69" s="1"/>
  <c r="X29" i="74"/>
  <c r="Q11" i="74" s="1"/>
  <c r="K37" i="74"/>
  <c r="G19" i="74" s="1"/>
  <c r="X24" i="70"/>
  <c r="Q6" i="70" s="1"/>
  <c r="N37" i="70"/>
  <c r="I19" i="70" s="1"/>
  <c r="K37" i="75"/>
  <c r="G19" i="75" s="1"/>
  <c r="H37" i="70"/>
  <c r="E19" i="70" s="1"/>
  <c r="E37" i="74"/>
  <c r="C19" i="74" s="1"/>
  <c r="X23" i="69"/>
  <c r="Q5" i="69" s="1"/>
  <c r="X26" i="71"/>
  <c r="Q8" i="71" s="1"/>
  <c r="X31" i="73"/>
  <c r="Q13" i="73" s="1"/>
  <c r="X25" i="71"/>
  <c r="Q7" i="71" s="1"/>
  <c r="W37" i="69"/>
  <c r="O19" i="69" s="1"/>
  <c r="X25" i="69"/>
  <c r="Q7" i="69" s="1"/>
  <c r="T37" i="69"/>
  <c r="M19" i="69" s="1"/>
  <c r="H37" i="69"/>
  <c r="E19" i="69" s="1"/>
  <c r="T37" i="70"/>
  <c r="M19" i="70" s="1"/>
  <c r="X32" i="70"/>
  <c r="Q14" i="70" s="1"/>
  <c r="X29" i="69"/>
  <c r="Q11" i="69" s="1"/>
  <c r="K37" i="69"/>
  <c r="G19" i="69" s="1"/>
  <c r="X28" i="71"/>
  <c r="Q10" i="71" s="1"/>
  <c r="C19" i="75"/>
  <c r="C19" i="72"/>
  <c r="V36" i="68"/>
  <c r="U36" i="68"/>
  <c r="W36" i="68" s="1"/>
  <c r="S36" i="68"/>
  <c r="T36" i="68" s="1"/>
  <c r="R36" i="68"/>
  <c r="P36" i="68"/>
  <c r="O36" i="68"/>
  <c r="M36" i="68"/>
  <c r="L36" i="68"/>
  <c r="J36" i="68"/>
  <c r="I36" i="68"/>
  <c r="K36" i="68" s="1"/>
  <c r="G36" i="68"/>
  <c r="F36" i="68"/>
  <c r="D36" i="68"/>
  <c r="C36" i="68"/>
  <c r="V35" i="68"/>
  <c r="W35" i="68" s="1"/>
  <c r="U35" i="68"/>
  <c r="S35" i="68"/>
  <c r="R35" i="68"/>
  <c r="P35" i="68"/>
  <c r="O35" i="68"/>
  <c r="M35" i="68"/>
  <c r="L35" i="68"/>
  <c r="J35" i="68"/>
  <c r="K35" i="68" s="1"/>
  <c r="I35" i="68"/>
  <c r="G35" i="68"/>
  <c r="F35" i="68"/>
  <c r="D35" i="68"/>
  <c r="C35" i="68"/>
  <c r="V34" i="68"/>
  <c r="U34" i="68"/>
  <c r="W34" i="68" s="1"/>
  <c r="S34" i="68"/>
  <c r="T34" i="68" s="1"/>
  <c r="R34" i="68"/>
  <c r="P34" i="68"/>
  <c r="O34" i="68"/>
  <c r="M34" i="68"/>
  <c r="L34" i="68"/>
  <c r="J34" i="68"/>
  <c r="I34" i="68"/>
  <c r="K34" i="68" s="1"/>
  <c r="G34" i="68"/>
  <c r="F34" i="68"/>
  <c r="D34" i="68"/>
  <c r="C34" i="68"/>
  <c r="V33" i="68"/>
  <c r="W33" i="68" s="1"/>
  <c r="U33" i="68"/>
  <c r="S33" i="68"/>
  <c r="R33" i="68"/>
  <c r="P33" i="68"/>
  <c r="O33" i="68"/>
  <c r="M33" i="68"/>
  <c r="L33" i="68"/>
  <c r="J33" i="68"/>
  <c r="I33" i="68"/>
  <c r="G33" i="68"/>
  <c r="F33" i="68"/>
  <c r="D33" i="68"/>
  <c r="C33" i="68"/>
  <c r="V32" i="68"/>
  <c r="U32" i="68"/>
  <c r="W32" i="68" s="1"/>
  <c r="S32" i="68"/>
  <c r="R32" i="68"/>
  <c r="P32" i="68"/>
  <c r="O32" i="68"/>
  <c r="M32" i="68"/>
  <c r="L32" i="68"/>
  <c r="J32" i="68"/>
  <c r="I32" i="68"/>
  <c r="G32" i="68"/>
  <c r="F32" i="68"/>
  <c r="D32" i="68"/>
  <c r="C32" i="68"/>
  <c r="V31" i="68"/>
  <c r="U31" i="68"/>
  <c r="S31" i="68"/>
  <c r="R31" i="68"/>
  <c r="P31" i="68"/>
  <c r="O31" i="68"/>
  <c r="M31" i="68"/>
  <c r="L31" i="68"/>
  <c r="J31" i="68"/>
  <c r="I31" i="68"/>
  <c r="G31" i="68"/>
  <c r="F31" i="68"/>
  <c r="D31" i="68"/>
  <c r="C31" i="68"/>
  <c r="V30" i="68"/>
  <c r="U30" i="68"/>
  <c r="S30" i="68"/>
  <c r="R30" i="68"/>
  <c r="P30" i="68"/>
  <c r="O30" i="68"/>
  <c r="M30" i="68"/>
  <c r="L30" i="68"/>
  <c r="J30" i="68"/>
  <c r="I30" i="68"/>
  <c r="K30" i="68" s="1"/>
  <c r="G30" i="68"/>
  <c r="F30" i="68"/>
  <c r="D30" i="68"/>
  <c r="C30" i="68"/>
  <c r="V29" i="68"/>
  <c r="W29" i="68" s="1"/>
  <c r="U29" i="68"/>
  <c r="S29" i="68"/>
  <c r="R29" i="68"/>
  <c r="P29" i="68"/>
  <c r="O29" i="68"/>
  <c r="M29" i="68"/>
  <c r="L29" i="68"/>
  <c r="K29" i="68"/>
  <c r="J29" i="68"/>
  <c r="I29" i="68"/>
  <c r="G29" i="68"/>
  <c r="F29" i="68"/>
  <c r="D29" i="68"/>
  <c r="C29" i="68"/>
  <c r="V28" i="68"/>
  <c r="U28" i="68"/>
  <c r="S28" i="68"/>
  <c r="R28" i="68"/>
  <c r="P28" i="68"/>
  <c r="O28" i="68"/>
  <c r="M28" i="68"/>
  <c r="L28" i="68"/>
  <c r="J28" i="68"/>
  <c r="I28" i="68"/>
  <c r="K28" i="68" s="1"/>
  <c r="G28" i="68"/>
  <c r="F28" i="68"/>
  <c r="D28" i="68"/>
  <c r="C28" i="68"/>
  <c r="V27" i="68"/>
  <c r="U27" i="68"/>
  <c r="S27" i="68"/>
  <c r="R27" i="68"/>
  <c r="P27" i="68"/>
  <c r="O27" i="68"/>
  <c r="M27" i="68"/>
  <c r="L27" i="68"/>
  <c r="J27" i="68"/>
  <c r="I27" i="68"/>
  <c r="G27" i="68"/>
  <c r="F27" i="68"/>
  <c r="D27" i="68"/>
  <c r="C27" i="68"/>
  <c r="E27" i="68" s="1"/>
  <c r="V26" i="68"/>
  <c r="U26" i="68"/>
  <c r="W26" i="68" s="1"/>
  <c r="S26" i="68"/>
  <c r="R26" i="68"/>
  <c r="P26" i="68"/>
  <c r="O26" i="68"/>
  <c r="M26" i="68"/>
  <c r="L26" i="68"/>
  <c r="J26" i="68"/>
  <c r="I26" i="68"/>
  <c r="G26" i="68"/>
  <c r="F26" i="68"/>
  <c r="D26" i="68"/>
  <c r="C26" i="68"/>
  <c r="V25" i="68"/>
  <c r="U25" i="68"/>
  <c r="S25" i="68"/>
  <c r="R25" i="68"/>
  <c r="P25" i="68"/>
  <c r="O25" i="68"/>
  <c r="M25" i="68"/>
  <c r="L25" i="68"/>
  <c r="J25" i="68"/>
  <c r="I25" i="68"/>
  <c r="G25" i="68"/>
  <c r="F25" i="68"/>
  <c r="D25" i="68"/>
  <c r="C25" i="68"/>
  <c r="E25" i="68" s="1"/>
  <c r="V24" i="68"/>
  <c r="U24" i="68"/>
  <c r="W24" i="68" s="1"/>
  <c r="S24" i="68"/>
  <c r="R24" i="68"/>
  <c r="P24" i="68"/>
  <c r="O24" i="68"/>
  <c r="M24" i="68"/>
  <c r="L24" i="68"/>
  <c r="J24" i="68"/>
  <c r="I24" i="68"/>
  <c r="G24" i="68"/>
  <c r="F24" i="68"/>
  <c r="D24" i="68"/>
  <c r="C24" i="68"/>
  <c r="V23" i="68"/>
  <c r="U23" i="68"/>
  <c r="S23" i="68"/>
  <c r="R23" i="68"/>
  <c r="P23" i="68"/>
  <c r="O23" i="68"/>
  <c r="M23" i="68"/>
  <c r="L23" i="68"/>
  <c r="J23" i="68"/>
  <c r="I23" i="68"/>
  <c r="G23" i="68"/>
  <c r="F23" i="68"/>
  <c r="D23" i="68"/>
  <c r="C23" i="68"/>
  <c r="E23" i="68" s="1"/>
  <c r="O20" i="68"/>
  <c r="M20" i="68"/>
  <c r="K20" i="68"/>
  <c r="I20" i="68"/>
  <c r="G20" i="68"/>
  <c r="E20" i="68"/>
  <c r="C20" i="68"/>
  <c r="B19" i="68"/>
  <c r="R18" i="68"/>
  <c r="R17" i="68"/>
  <c r="R16" i="68"/>
  <c r="R15" i="68"/>
  <c r="R14" i="68"/>
  <c r="R13" i="68"/>
  <c r="R12" i="68"/>
  <c r="R11" i="68"/>
  <c r="R10" i="68"/>
  <c r="R9" i="68"/>
  <c r="R8" i="68"/>
  <c r="R7" i="68"/>
  <c r="R6" i="68"/>
  <c r="R5" i="68"/>
  <c r="V36" i="67"/>
  <c r="U36" i="67"/>
  <c r="S36" i="67"/>
  <c r="R36" i="67"/>
  <c r="P36" i="67"/>
  <c r="O36" i="67"/>
  <c r="M36" i="67"/>
  <c r="L36" i="67"/>
  <c r="J36" i="67"/>
  <c r="I36" i="67"/>
  <c r="G36" i="67"/>
  <c r="F36" i="67"/>
  <c r="H36" i="67" s="1"/>
  <c r="D36" i="67"/>
  <c r="C36" i="67"/>
  <c r="V35" i="67"/>
  <c r="U35" i="67"/>
  <c r="S35" i="67"/>
  <c r="R35" i="67"/>
  <c r="P35" i="67"/>
  <c r="O35" i="67"/>
  <c r="M35" i="67"/>
  <c r="L35" i="67"/>
  <c r="J35" i="67"/>
  <c r="I35" i="67"/>
  <c r="G35" i="67"/>
  <c r="H35" i="67" s="1"/>
  <c r="F35" i="67"/>
  <c r="D35" i="67"/>
  <c r="C35" i="67"/>
  <c r="V34" i="67"/>
  <c r="U34" i="67"/>
  <c r="S34" i="67"/>
  <c r="R34" i="67"/>
  <c r="P34" i="67"/>
  <c r="O34" i="67"/>
  <c r="M34" i="67"/>
  <c r="L34" i="67"/>
  <c r="J34" i="67"/>
  <c r="I34" i="67"/>
  <c r="G34" i="67"/>
  <c r="F34" i="67"/>
  <c r="D34" i="67"/>
  <c r="C34" i="67"/>
  <c r="V33" i="67"/>
  <c r="U33" i="67"/>
  <c r="S33" i="67"/>
  <c r="R33" i="67"/>
  <c r="P33" i="67"/>
  <c r="O33" i="67"/>
  <c r="M33" i="67"/>
  <c r="L33" i="67"/>
  <c r="J33" i="67"/>
  <c r="I33" i="67"/>
  <c r="G33" i="67"/>
  <c r="F33" i="67"/>
  <c r="D33" i="67"/>
  <c r="C33" i="67"/>
  <c r="V32" i="67"/>
  <c r="U32" i="67"/>
  <c r="S32" i="67"/>
  <c r="R32" i="67"/>
  <c r="P32" i="67"/>
  <c r="O32" i="67"/>
  <c r="M32" i="67"/>
  <c r="L32" i="67"/>
  <c r="J32" i="67"/>
  <c r="I32" i="67"/>
  <c r="G32" i="67"/>
  <c r="F32" i="67"/>
  <c r="D32" i="67"/>
  <c r="C32" i="67"/>
  <c r="V31" i="67"/>
  <c r="U31" i="67"/>
  <c r="S31" i="67"/>
  <c r="R31" i="67"/>
  <c r="P31" i="67"/>
  <c r="O31" i="67"/>
  <c r="M31" i="67"/>
  <c r="L31" i="67"/>
  <c r="J31" i="67"/>
  <c r="I31" i="67"/>
  <c r="G31" i="67"/>
  <c r="F31" i="67"/>
  <c r="D31" i="67"/>
  <c r="C31" i="67"/>
  <c r="V30" i="67"/>
  <c r="U30" i="67"/>
  <c r="S30" i="67"/>
  <c r="R30" i="67"/>
  <c r="P30" i="67"/>
  <c r="O30" i="67"/>
  <c r="M30" i="67"/>
  <c r="N30" i="67" s="1"/>
  <c r="L30" i="67"/>
  <c r="J30" i="67"/>
  <c r="I30" i="67"/>
  <c r="G30" i="67"/>
  <c r="F30" i="67"/>
  <c r="D30" i="67"/>
  <c r="C30" i="67"/>
  <c r="V29" i="67"/>
  <c r="U29" i="67"/>
  <c r="S29" i="67"/>
  <c r="R29" i="67"/>
  <c r="P29" i="67"/>
  <c r="Q29" i="67" s="1"/>
  <c r="O29" i="67"/>
  <c r="M29" i="67"/>
  <c r="L29" i="67"/>
  <c r="J29" i="67"/>
  <c r="I29" i="67"/>
  <c r="G29" i="67"/>
  <c r="F29" i="67"/>
  <c r="D29" i="67"/>
  <c r="C29" i="67"/>
  <c r="V28" i="67"/>
  <c r="U28" i="67"/>
  <c r="S28" i="67"/>
  <c r="R28" i="67"/>
  <c r="P28" i="67"/>
  <c r="O28" i="67"/>
  <c r="M28" i="67"/>
  <c r="L28" i="67"/>
  <c r="J28" i="67"/>
  <c r="I28" i="67"/>
  <c r="G28" i="67"/>
  <c r="F28" i="67"/>
  <c r="D28" i="67"/>
  <c r="C28" i="67"/>
  <c r="V27" i="67"/>
  <c r="U27" i="67"/>
  <c r="S27" i="67"/>
  <c r="R27" i="67"/>
  <c r="P27" i="67"/>
  <c r="O27" i="67"/>
  <c r="M27" i="67"/>
  <c r="L27" i="67"/>
  <c r="N27" i="67" s="1"/>
  <c r="J27" i="67"/>
  <c r="I27" i="67"/>
  <c r="G27" i="67"/>
  <c r="F27" i="67"/>
  <c r="D27" i="67"/>
  <c r="C27" i="67"/>
  <c r="V26" i="67"/>
  <c r="U26" i="67"/>
  <c r="S26" i="67"/>
  <c r="R26" i="67"/>
  <c r="P26" i="67"/>
  <c r="O26" i="67"/>
  <c r="M26" i="67"/>
  <c r="L26" i="67"/>
  <c r="J26" i="67"/>
  <c r="I26" i="67"/>
  <c r="G26" i="67"/>
  <c r="F26" i="67"/>
  <c r="D26" i="67"/>
  <c r="C26" i="67"/>
  <c r="V25" i="67"/>
  <c r="U25" i="67"/>
  <c r="S25" i="67"/>
  <c r="R25" i="67"/>
  <c r="P25" i="67"/>
  <c r="O25" i="67"/>
  <c r="M25" i="67"/>
  <c r="L25" i="67"/>
  <c r="J25" i="67"/>
  <c r="I25" i="67"/>
  <c r="G25" i="67"/>
  <c r="F25" i="67"/>
  <c r="D25" i="67"/>
  <c r="C25" i="67"/>
  <c r="V24" i="67"/>
  <c r="U24" i="67"/>
  <c r="S24" i="67"/>
  <c r="R24" i="67"/>
  <c r="P24" i="67"/>
  <c r="O24" i="67"/>
  <c r="M24" i="67"/>
  <c r="L24" i="67"/>
  <c r="J24" i="67"/>
  <c r="I24" i="67"/>
  <c r="G24" i="67"/>
  <c r="F24" i="67"/>
  <c r="D24" i="67"/>
  <c r="C24" i="67"/>
  <c r="V23" i="67"/>
  <c r="U23" i="67"/>
  <c r="S23" i="67"/>
  <c r="R23" i="67"/>
  <c r="P23" i="67"/>
  <c r="O23" i="67"/>
  <c r="M23" i="67"/>
  <c r="L23" i="67"/>
  <c r="N23" i="67" s="1"/>
  <c r="J23" i="67"/>
  <c r="I23" i="67"/>
  <c r="G23" i="67"/>
  <c r="F23" i="67"/>
  <c r="H23" i="67" s="1"/>
  <c r="D23" i="67"/>
  <c r="C23" i="67"/>
  <c r="O20" i="67"/>
  <c r="M20" i="67"/>
  <c r="K20" i="67"/>
  <c r="I20" i="67"/>
  <c r="G20" i="67"/>
  <c r="E20" i="67"/>
  <c r="C20" i="67"/>
  <c r="B19" i="67"/>
  <c r="R18" i="67"/>
  <c r="R17" i="67"/>
  <c r="R16" i="67"/>
  <c r="R15" i="67"/>
  <c r="R14" i="67"/>
  <c r="R13" i="67"/>
  <c r="R12" i="67"/>
  <c r="R11" i="67"/>
  <c r="R10" i="67"/>
  <c r="R9" i="67"/>
  <c r="R8" i="67"/>
  <c r="R7" i="67"/>
  <c r="R6" i="67"/>
  <c r="R5" i="67"/>
  <c r="N36" i="67" l="1"/>
  <c r="T23" i="67"/>
  <c r="H31" i="67"/>
  <c r="X37" i="75"/>
  <c r="H32" i="67"/>
  <c r="T34" i="67"/>
  <c r="T35" i="67"/>
  <c r="W33" i="67"/>
  <c r="N34" i="67"/>
  <c r="E26" i="67"/>
  <c r="Q26" i="67"/>
  <c r="H27" i="67"/>
  <c r="H29" i="67"/>
  <c r="E34" i="68"/>
  <c r="Q34" i="68"/>
  <c r="E36" i="68"/>
  <c r="X36" i="68" s="1"/>
  <c r="Q18" i="68" s="1"/>
  <c r="Q36" i="68"/>
  <c r="X37" i="73"/>
  <c r="H24" i="67"/>
  <c r="N24" i="67"/>
  <c r="T24" i="67"/>
  <c r="H28" i="67"/>
  <c r="T28" i="67"/>
  <c r="T31" i="67"/>
  <c r="H33" i="67"/>
  <c r="K31" i="68"/>
  <c r="Q33" i="68"/>
  <c r="Q35" i="68"/>
  <c r="X37" i="74"/>
  <c r="E23" i="67"/>
  <c r="K28" i="67"/>
  <c r="K32" i="67"/>
  <c r="E35" i="67"/>
  <c r="E36" i="67"/>
  <c r="K36" i="67"/>
  <c r="H30" i="68"/>
  <c r="X37" i="70"/>
  <c r="X37" i="72"/>
  <c r="W23" i="67"/>
  <c r="T29" i="67"/>
  <c r="E34" i="67"/>
  <c r="K34" i="67"/>
  <c r="K35" i="67"/>
  <c r="Q35" i="67"/>
  <c r="Q36" i="67"/>
  <c r="W36" i="67"/>
  <c r="H35" i="68"/>
  <c r="E29" i="67"/>
  <c r="Q30" i="67"/>
  <c r="N31" i="67"/>
  <c r="H34" i="67"/>
  <c r="Q34" i="67"/>
  <c r="W34" i="67"/>
  <c r="N35" i="67"/>
  <c r="W35" i="67"/>
  <c r="T36" i="67"/>
  <c r="H24" i="68"/>
  <c r="K27" i="68"/>
  <c r="T28" i="68"/>
  <c r="H31" i="68"/>
  <c r="N31" i="68"/>
  <c r="T31" i="68"/>
  <c r="H33" i="68"/>
  <c r="N33" i="68"/>
  <c r="T33" i="68"/>
  <c r="H34" i="68"/>
  <c r="N34" i="68"/>
  <c r="E35" i="68"/>
  <c r="N35" i="68"/>
  <c r="T35" i="68"/>
  <c r="H36" i="68"/>
  <c r="N36" i="68"/>
  <c r="X37" i="71"/>
  <c r="X37" i="69"/>
  <c r="K25" i="67"/>
  <c r="E33" i="68"/>
  <c r="Q25" i="68"/>
  <c r="T32" i="68"/>
  <c r="H26" i="68"/>
  <c r="N28" i="68"/>
  <c r="H28" i="68"/>
  <c r="K32" i="68"/>
  <c r="H32" i="68"/>
  <c r="N30" i="68"/>
  <c r="Q26" i="68"/>
  <c r="N32" i="68"/>
  <c r="N24" i="68"/>
  <c r="T23" i="68"/>
  <c r="N26" i="68"/>
  <c r="Q28" i="68"/>
  <c r="Q32" i="68"/>
  <c r="T26" i="68"/>
  <c r="E26" i="68"/>
  <c r="E24" i="68"/>
  <c r="E32" i="68"/>
  <c r="W28" i="68"/>
  <c r="T24" i="68"/>
  <c r="E28" i="68"/>
  <c r="H27" i="68"/>
  <c r="E30" i="68"/>
  <c r="T30" i="68"/>
  <c r="W30" i="68"/>
  <c r="Q30" i="68"/>
  <c r="K24" i="68"/>
  <c r="K33" i="68"/>
  <c r="T25" i="68"/>
  <c r="N25" i="68"/>
  <c r="K25" i="68"/>
  <c r="H25" i="68"/>
  <c r="W25" i="68"/>
  <c r="Q27" i="68"/>
  <c r="W27" i="68"/>
  <c r="T27" i="68"/>
  <c r="Q23" i="68"/>
  <c r="N23" i="68"/>
  <c r="K23" i="68"/>
  <c r="H23" i="68"/>
  <c r="W23" i="68"/>
  <c r="K26" i="68"/>
  <c r="Q24" i="68"/>
  <c r="K30" i="67"/>
  <c r="W25" i="67"/>
  <c r="K27" i="67"/>
  <c r="N32" i="67"/>
  <c r="Q32" i="67"/>
  <c r="T27" i="67"/>
  <c r="H26" i="67"/>
  <c r="T26" i="67"/>
  <c r="N26" i="67"/>
  <c r="K26" i="67"/>
  <c r="Q27" i="67"/>
  <c r="T32" i="67"/>
  <c r="N28" i="67"/>
  <c r="Q28" i="67"/>
  <c r="E28" i="67"/>
  <c r="N27" i="68"/>
  <c r="E27" i="67"/>
  <c r="E32" i="67"/>
  <c r="W32" i="67"/>
  <c r="W28" i="67"/>
  <c r="T33" i="67"/>
  <c r="Q33" i="67"/>
  <c r="N33" i="67"/>
  <c r="K33" i="67"/>
  <c r="E33" i="67"/>
  <c r="W31" i="68"/>
  <c r="Q31" i="68"/>
  <c r="E31" i="68"/>
  <c r="T29" i="68"/>
  <c r="Q29" i="68"/>
  <c r="N29" i="68"/>
  <c r="H29" i="68"/>
  <c r="E29" i="68"/>
  <c r="H30" i="67"/>
  <c r="T30" i="67"/>
  <c r="E30" i="67"/>
  <c r="W30" i="67"/>
  <c r="W27" i="67"/>
  <c r="W26" i="67"/>
  <c r="T25" i="67"/>
  <c r="Q25" i="67"/>
  <c r="N25" i="67"/>
  <c r="H25" i="67"/>
  <c r="E25" i="67"/>
  <c r="W31" i="67"/>
  <c r="Q31" i="67"/>
  <c r="K31" i="67"/>
  <c r="E31" i="67"/>
  <c r="W24" i="67"/>
  <c r="Q24" i="67"/>
  <c r="K24" i="67"/>
  <c r="E24" i="67"/>
  <c r="W29" i="67"/>
  <c r="N29" i="67"/>
  <c r="K29" i="67"/>
  <c r="Q23" i="67"/>
  <c r="K23" i="67"/>
  <c r="V36" i="66"/>
  <c r="U36" i="66"/>
  <c r="S36" i="66"/>
  <c r="R36" i="66"/>
  <c r="P36" i="66"/>
  <c r="O36" i="66"/>
  <c r="M36" i="66"/>
  <c r="L36" i="66"/>
  <c r="J36" i="66"/>
  <c r="I36" i="66"/>
  <c r="G36" i="66"/>
  <c r="F36" i="66"/>
  <c r="D36" i="66"/>
  <c r="C36" i="66"/>
  <c r="V35" i="66"/>
  <c r="U35" i="66"/>
  <c r="S35" i="66"/>
  <c r="R35" i="66"/>
  <c r="P35" i="66"/>
  <c r="O35" i="66"/>
  <c r="M35" i="66"/>
  <c r="L35" i="66"/>
  <c r="J35" i="66"/>
  <c r="I35" i="66"/>
  <c r="G35" i="66"/>
  <c r="F35" i="66"/>
  <c r="D35" i="66"/>
  <c r="C35" i="66"/>
  <c r="V34" i="66"/>
  <c r="U34" i="66"/>
  <c r="S34" i="66"/>
  <c r="R34" i="66"/>
  <c r="P34" i="66"/>
  <c r="O34" i="66"/>
  <c r="M34" i="66"/>
  <c r="L34" i="66"/>
  <c r="J34" i="66"/>
  <c r="I34" i="66"/>
  <c r="G34" i="66"/>
  <c r="F34" i="66"/>
  <c r="D34" i="66"/>
  <c r="C34" i="66"/>
  <c r="V33" i="66"/>
  <c r="U33" i="66"/>
  <c r="S33" i="66"/>
  <c r="R33" i="66"/>
  <c r="P33" i="66"/>
  <c r="O33" i="66"/>
  <c r="M33" i="66"/>
  <c r="L33" i="66"/>
  <c r="J33" i="66"/>
  <c r="I33" i="66"/>
  <c r="G33" i="66"/>
  <c r="F33" i="66"/>
  <c r="D33" i="66"/>
  <c r="C33" i="66"/>
  <c r="V32" i="66"/>
  <c r="U32" i="66"/>
  <c r="S32" i="66"/>
  <c r="R32" i="66"/>
  <c r="P32" i="66"/>
  <c r="O32" i="66"/>
  <c r="M32" i="66"/>
  <c r="L32" i="66"/>
  <c r="J32" i="66"/>
  <c r="I32" i="66"/>
  <c r="G32" i="66"/>
  <c r="F32" i="66"/>
  <c r="D32" i="66"/>
  <c r="C32" i="66"/>
  <c r="V31" i="66"/>
  <c r="U31" i="66"/>
  <c r="S31" i="66"/>
  <c r="R31" i="66"/>
  <c r="P31" i="66"/>
  <c r="O31" i="66"/>
  <c r="M31" i="66"/>
  <c r="L31" i="66"/>
  <c r="J31" i="66"/>
  <c r="I31" i="66"/>
  <c r="G31" i="66"/>
  <c r="F31" i="66"/>
  <c r="D31" i="66"/>
  <c r="C31" i="66"/>
  <c r="V30" i="66"/>
  <c r="U30" i="66"/>
  <c r="S30" i="66"/>
  <c r="R30" i="66"/>
  <c r="P30" i="66"/>
  <c r="O30" i="66"/>
  <c r="M30" i="66"/>
  <c r="L30" i="66"/>
  <c r="J30" i="66"/>
  <c r="I30" i="66"/>
  <c r="G30" i="66"/>
  <c r="F30" i="66"/>
  <c r="D30" i="66"/>
  <c r="C30" i="66"/>
  <c r="V29" i="66"/>
  <c r="U29" i="66"/>
  <c r="S29" i="66"/>
  <c r="R29" i="66"/>
  <c r="P29" i="66"/>
  <c r="O29" i="66"/>
  <c r="M29" i="66"/>
  <c r="L29" i="66"/>
  <c r="J29" i="66"/>
  <c r="I29" i="66"/>
  <c r="G29" i="66"/>
  <c r="F29" i="66"/>
  <c r="D29" i="66"/>
  <c r="C29" i="66"/>
  <c r="V28" i="66"/>
  <c r="U28" i="66"/>
  <c r="S28" i="66"/>
  <c r="R28" i="66"/>
  <c r="P28" i="66"/>
  <c r="O28" i="66"/>
  <c r="M28" i="66"/>
  <c r="L28" i="66"/>
  <c r="J28" i="66"/>
  <c r="I28" i="66"/>
  <c r="G28" i="66"/>
  <c r="F28" i="66"/>
  <c r="D28" i="66"/>
  <c r="C28" i="66"/>
  <c r="V27" i="66"/>
  <c r="U27" i="66"/>
  <c r="S27" i="66"/>
  <c r="R27" i="66"/>
  <c r="P27" i="66"/>
  <c r="O27" i="66"/>
  <c r="M27" i="66"/>
  <c r="L27" i="66"/>
  <c r="J27" i="66"/>
  <c r="I27" i="66"/>
  <c r="G27" i="66"/>
  <c r="F27" i="66"/>
  <c r="D27" i="66"/>
  <c r="C27" i="66"/>
  <c r="V26" i="66"/>
  <c r="U26" i="66"/>
  <c r="S26" i="66"/>
  <c r="R26" i="66"/>
  <c r="P26" i="66"/>
  <c r="O26" i="66"/>
  <c r="M26" i="66"/>
  <c r="L26" i="66"/>
  <c r="J26" i="66"/>
  <c r="I26" i="66"/>
  <c r="G26" i="66"/>
  <c r="F26" i="66"/>
  <c r="D26" i="66"/>
  <c r="C26" i="66"/>
  <c r="V25" i="66"/>
  <c r="U25" i="66"/>
  <c r="S25" i="66"/>
  <c r="R25" i="66"/>
  <c r="P25" i="66"/>
  <c r="Q25" i="66" s="1"/>
  <c r="O25" i="66"/>
  <c r="M25" i="66"/>
  <c r="L25" i="66"/>
  <c r="J25" i="66"/>
  <c r="I25" i="66"/>
  <c r="G25" i="66"/>
  <c r="F25" i="66"/>
  <c r="D25" i="66"/>
  <c r="C25" i="66"/>
  <c r="V24" i="66"/>
  <c r="U24" i="66"/>
  <c r="S24" i="66"/>
  <c r="R24" i="66"/>
  <c r="P24" i="66"/>
  <c r="O24" i="66"/>
  <c r="M24" i="66"/>
  <c r="L24" i="66"/>
  <c r="N24" i="66" s="1"/>
  <c r="J24" i="66"/>
  <c r="I24" i="66"/>
  <c r="G24" i="66"/>
  <c r="F24" i="66"/>
  <c r="D24" i="66"/>
  <c r="C24" i="66"/>
  <c r="V23" i="66"/>
  <c r="U23" i="66"/>
  <c r="S23" i="66"/>
  <c r="R23" i="66"/>
  <c r="P23" i="66"/>
  <c r="O23" i="66"/>
  <c r="M23" i="66"/>
  <c r="L23" i="66"/>
  <c r="J23" i="66"/>
  <c r="I23" i="66"/>
  <c r="G23" i="66"/>
  <c r="F23" i="66"/>
  <c r="D23" i="66"/>
  <c r="C23" i="66"/>
  <c r="O20" i="66"/>
  <c r="M20" i="66"/>
  <c r="K20" i="66"/>
  <c r="I20" i="66"/>
  <c r="G20" i="66"/>
  <c r="E20" i="66"/>
  <c r="C20" i="66"/>
  <c r="B19" i="66"/>
  <c r="R18" i="66"/>
  <c r="R17" i="66"/>
  <c r="R16" i="66"/>
  <c r="R15" i="66"/>
  <c r="R14" i="66"/>
  <c r="R13" i="66"/>
  <c r="R12" i="66"/>
  <c r="R11" i="66"/>
  <c r="R10" i="66"/>
  <c r="R9" i="66"/>
  <c r="R8" i="66"/>
  <c r="R7" i="66"/>
  <c r="R6" i="66"/>
  <c r="R5" i="66"/>
  <c r="W25" i="66" l="1"/>
  <c r="T26" i="66"/>
  <c r="E33" i="66"/>
  <c r="Q33" i="66"/>
  <c r="N34" i="66"/>
  <c r="T34" i="66"/>
  <c r="E35" i="66"/>
  <c r="Q35" i="66"/>
  <c r="N36" i="66"/>
  <c r="T36" i="66"/>
  <c r="K26" i="66"/>
  <c r="T35" i="66"/>
  <c r="X23" i="67"/>
  <c r="Q5" i="67" s="1"/>
  <c r="N23" i="66"/>
  <c r="X34" i="68"/>
  <c r="Q16" i="68" s="1"/>
  <c r="W26" i="66"/>
  <c r="H33" i="66"/>
  <c r="N33" i="66"/>
  <c r="K34" i="66"/>
  <c r="W34" i="66"/>
  <c r="N35" i="66"/>
  <c r="K36" i="66"/>
  <c r="W36" i="66"/>
  <c r="W37" i="68"/>
  <c r="O19" i="68" s="1"/>
  <c r="E23" i="66"/>
  <c r="E25" i="66"/>
  <c r="X35" i="68"/>
  <c r="Q17" i="68" s="1"/>
  <c r="H25" i="66"/>
  <c r="N30" i="66"/>
  <c r="Q31" i="66"/>
  <c r="N32" i="66"/>
  <c r="T33" i="66"/>
  <c r="E34" i="66"/>
  <c r="E36" i="66"/>
  <c r="X36" i="67"/>
  <c r="Q18" i="67" s="1"/>
  <c r="Q23" i="66"/>
  <c r="W23" i="66"/>
  <c r="H24" i="66"/>
  <c r="Q26" i="66"/>
  <c r="K33" i="66"/>
  <c r="Q34" i="66"/>
  <c r="K35" i="66"/>
  <c r="Q36" i="66"/>
  <c r="H37" i="67"/>
  <c r="E19" i="67" s="1"/>
  <c r="X34" i="67"/>
  <c r="Q16" i="67" s="1"/>
  <c r="X35" i="67"/>
  <c r="Q17" i="67" s="1"/>
  <c r="H23" i="66"/>
  <c r="T23" i="66"/>
  <c r="W24" i="66"/>
  <c r="H27" i="66"/>
  <c r="N29" i="66"/>
  <c r="K30" i="66"/>
  <c r="K32" i="66"/>
  <c r="Q32" i="66"/>
  <c r="W33" i="66"/>
  <c r="H34" i="66"/>
  <c r="X34" i="66" s="1"/>
  <c r="Q16" i="66" s="1"/>
  <c r="H35" i="66"/>
  <c r="W35" i="66"/>
  <c r="H36" i="66"/>
  <c r="N37" i="67"/>
  <c r="I19" i="67" s="1"/>
  <c r="X33" i="68"/>
  <c r="Q15" i="68" s="1"/>
  <c r="X28" i="68"/>
  <c r="Q10" i="68" s="1"/>
  <c r="X32" i="68"/>
  <c r="Q14" i="68" s="1"/>
  <c r="E37" i="68"/>
  <c r="C19" i="68" s="1"/>
  <c r="X24" i="68"/>
  <c r="Q6" i="68" s="1"/>
  <c r="X30" i="68"/>
  <c r="Q12" i="68" s="1"/>
  <c r="X25" i="68"/>
  <c r="Q7" i="68" s="1"/>
  <c r="X27" i="68"/>
  <c r="Q9" i="68" s="1"/>
  <c r="T37" i="68"/>
  <c r="M19" i="68" s="1"/>
  <c r="K37" i="68"/>
  <c r="G19" i="68" s="1"/>
  <c r="H37" i="68"/>
  <c r="E19" i="68" s="1"/>
  <c r="X23" i="68"/>
  <c r="Q5" i="68" s="1"/>
  <c r="Q37" i="68"/>
  <c r="K19" i="68" s="1"/>
  <c r="X26" i="68"/>
  <c r="Q8" i="68" s="1"/>
  <c r="T37" i="67"/>
  <c r="M19" i="67" s="1"/>
  <c r="H26" i="66"/>
  <c r="X26" i="67"/>
  <c r="Q8" i="67" s="1"/>
  <c r="X28" i="67"/>
  <c r="Q10" i="67" s="1"/>
  <c r="N37" i="68"/>
  <c r="I19" i="68" s="1"/>
  <c r="X27" i="67"/>
  <c r="Q9" i="67" s="1"/>
  <c r="X32" i="67"/>
  <c r="Q14" i="67" s="1"/>
  <c r="W37" i="67"/>
  <c r="O19" i="67" s="1"/>
  <c r="X33" i="67"/>
  <c r="Q15" i="67" s="1"/>
  <c r="E37" i="67"/>
  <c r="C19" i="67" s="1"/>
  <c r="X31" i="68"/>
  <c r="Q13" i="68" s="1"/>
  <c r="X29" i="68"/>
  <c r="Q11" i="68" s="1"/>
  <c r="X30" i="67"/>
  <c r="Q12" i="67" s="1"/>
  <c r="Q37" i="67"/>
  <c r="K19" i="67" s="1"/>
  <c r="X25" i="67"/>
  <c r="Q7" i="67" s="1"/>
  <c r="T28" i="66"/>
  <c r="W32" i="66"/>
  <c r="K28" i="66"/>
  <c r="X31" i="67"/>
  <c r="Q13" i="67" s="1"/>
  <c r="X24" i="67"/>
  <c r="Q6" i="67" s="1"/>
  <c r="K37" i="67"/>
  <c r="G19" i="67" s="1"/>
  <c r="X29" i="67"/>
  <c r="Q11" i="67" s="1"/>
  <c r="N31" i="66"/>
  <c r="N26" i="66"/>
  <c r="N27" i="66"/>
  <c r="Q27" i="66"/>
  <c r="E31" i="66"/>
  <c r="H31" i="66"/>
  <c r="T32" i="66"/>
  <c r="W30" i="66"/>
  <c r="T30" i="66"/>
  <c r="T24" i="66"/>
  <c r="K24" i="66"/>
  <c r="E24" i="66"/>
  <c r="E27" i="66"/>
  <c r="E26" i="66"/>
  <c r="N28" i="66"/>
  <c r="W28" i="66"/>
  <c r="K25" i="66"/>
  <c r="N25" i="66"/>
  <c r="T25" i="66"/>
  <c r="K23" i="66"/>
  <c r="Q24" i="66"/>
  <c r="Q29" i="66"/>
  <c r="H29" i="66"/>
  <c r="E29" i="66"/>
  <c r="T27" i="66"/>
  <c r="E28" i="66"/>
  <c r="T29" i="66"/>
  <c r="E30" i="66"/>
  <c r="T31" i="66"/>
  <c r="E32" i="66"/>
  <c r="K27" i="66"/>
  <c r="Q28" i="66"/>
  <c r="K29" i="66"/>
  <c r="Q30" i="66"/>
  <c r="K31" i="66"/>
  <c r="W27" i="66"/>
  <c r="H28" i="66"/>
  <c r="W29" i="66"/>
  <c r="H30" i="66"/>
  <c r="W31" i="66"/>
  <c r="H32" i="66"/>
  <c r="V36" i="65"/>
  <c r="U36" i="65"/>
  <c r="S36" i="65"/>
  <c r="R36" i="65"/>
  <c r="P36" i="65"/>
  <c r="O36" i="65"/>
  <c r="M36" i="65"/>
  <c r="L36" i="65"/>
  <c r="J36" i="65"/>
  <c r="I36" i="65"/>
  <c r="G36" i="65"/>
  <c r="F36" i="65"/>
  <c r="D36" i="65"/>
  <c r="C36" i="65"/>
  <c r="V35" i="65"/>
  <c r="U35" i="65"/>
  <c r="S35" i="65"/>
  <c r="R35" i="65"/>
  <c r="P35" i="65"/>
  <c r="O35" i="65"/>
  <c r="M35" i="65"/>
  <c r="L35" i="65"/>
  <c r="J35" i="65"/>
  <c r="I35" i="65"/>
  <c r="G35" i="65"/>
  <c r="F35" i="65"/>
  <c r="D35" i="65"/>
  <c r="C35" i="65"/>
  <c r="V34" i="65"/>
  <c r="U34" i="65"/>
  <c r="S34" i="65"/>
  <c r="R34" i="65"/>
  <c r="P34" i="65"/>
  <c r="O34" i="65"/>
  <c r="M34" i="65"/>
  <c r="L34" i="65"/>
  <c r="J34" i="65"/>
  <c r="I34" i="65"/>
  <c r="G34" i="65"/>
  <c r="H34" i="65" s="1"/>
  <c r="F34" i="65"/>
  <c r="D34" i="65"/>
  <c r="C34" i="65"/>
  <c r="V33" i="65"/>
  <c r="U33" i="65"/>
  <c r="S33" i="65"/>
  <c r="R33" i="65"/>
  <c r="P33" i="65"/>
  <c r="O33" i="65"/>
  <c r="M33" i="65"/>
  <c r="L33" i="65"/>
  <c r="J33" i="65"/>
  <c r="I33" i="65"/>
  <c r="G33" i="65"/>
  <c r="F33" i="65"/>
  <c r="D33" i="65"/>
  <c r="C33" i="65"/>
  <c r="V32" i="65"/>
  <c r="U32" i="65"/>
  <c r="S32" i="65"/>
  <c r="R32" i="65"/>
  <c r="P32" i="65"/>
  <c r="O32" i="65"/>
  <c r="M32" i="65"/>
  <c r="L32" i="65"/>
  <c r="J32" i="65"/>
  <c r="I32" i="65"/>
  <c r="G32" i="65"/>
  <c r="F32" i="65"/>
  <c r="D32" i="65"/>
  <c r="C32" i="65"/>
  <c r="V31" i="65"/>
  <c r="U31" i="65"/>
  <c r="S31" i="65"/>
  <c r="R31" i="65"/>
  <c r="P31" i="65"/>
  <c r="O31" i="65"/>
  <c r="M31" i="65"/>
  <c r="L31" i="65"/>
  <c r="J31" i="65"/>
  <c r="I31" i="65"/>
  <c r="G31" i="65"/>
  <c r="F31" i="65"/>
  <c r="D31" i="65"/>
  <c r="C31" i="65"/>
  <c r="V30" i="65"/>
  <c r="U30" i="65"/>
  <c r="S30" i="65"/>
  <c r="R30" i="65"/>
  <c r="P30" i="65"/>
  <c r="O30" i="65"/>
  <c r="M30" i="65"/>
  <c r="L30" i="65"/>
  <c r="J30" i="65"/>
  <c r="I30" i="65"/>
  <c r="G30" i="65"/>
  <c r="F30" i="65"/>
  <c r="D30" i="65"/>
  <c r="C30" i="65"/>
  <c r="V29" i="65"/>
  <c r="U29" i="65"/>
  <c r="S29" i="65"/>
  <c r="R29" i="65"/>
  <c r="P29" i="65"/>
  <c r="O29" i="65"/>
  <c r="M29" i="65"/>
  <c r="L29" i="65"/>
  <c r="J29" i="65"/>
  <c r="K29" i="65" s="1"/>
  <c r="I29" i="65"/>
  <c r="G29" i="65"/>
  <c r="F29" i="65"/>
  <c r="D29" i="65"/>
  <c r="E29" i="65" s="1"/>
  <c r="C29" i="65"/>
  <c r="V28" i="65"/>
  <c r="U28" i="65"/>
  <c r="S28" i="65"/>
  <c r="R28" i="65"/>
  <c r="P28" i="65"/>
  <c r="O28" i="65"/>
  <c r="M28" i="65"/>
  <c r="L28" i="65"/>
  <c r="J28" i="65"/>
  <c r="I28" i="65"/>
  <c r="G28" i="65"/>
  <c r="F28" i="65"/>
  <c r="D28" i="65"/>
  <c r="C28" i="65"/>
  <c r="W27" i="65"/>
  <c r="V27" i="65"/>
  <c r="U27" i="65"/>
  <c r="S27" i="65"/>
  <c r="R27" i="65"/>
  <c r="P27" i="65"/>
  <c r="O27" i="65"/>
  <c r="M27" i="65"/>
  <c r="L27" i="65"/>
  <c r="J27" i="65"/>
  <c r="I27" i="65"/>
  <c r="G27" i="65"/>
  <c r="F27" i="65"/>
  <c r="D27" i="65"/>
  <c r="C27" i="65"/>
  <c r="V26" i="65"/>
  <c r="U26" i="65"/>
  <c r="S26" i="65"/>
  <c r="R26" i="65"/>
  <c r="P26" i="65"/>
  <c r="O26" i="65"/>
  <c r="M26" i="65"/>
  <c r="L26" i="65"/>
  <c r="J26" i="65"/>
  <c r="I26" i="65"/>
  <c r="G26" i="65"/>
  <c r="F26" i="65"/>
  <c r="D26" i="65"/>
  <c r="C26" i="65"/>
  <c r="E26" i="65" s="1"/>
  <c r="V25" i="65"/>
  <c r="U25" i="65"/>
  <c r="S25" i="65"/>
  <c r="R25" i="65"/>
  <c r="P25" i="65"/>
  <c r="O25" i="65"/>
  <c r="M25" i="65"/>
  <c r="L25" i="65"/>
  <c r="N25" i="65" s="1"/>
  <c r="J25" i="65"/>
  <c r="I25" i="65"/>
  <c r="G25" i="65"/>
  <c r="F25" i="65"/>
  <c r="D25" i="65"/>
  <c r="C25" i="65"/>
  <c r="V24" i="65"/>
  <c r="U24" i="65"/>
  <c r="S24" i="65"/>
  <c r="R24" i="65"/>
  <c r="P24" i="65"/>
  <c r="O24" i="65"/>
  <c r="M24" i="65"/>
  <c r="L24" i="65"/>
  <c r="J24" i="65"/>
  <c r="I24" i="65"/>
  <c r="G24" i="65"/>
  <c r="F24" i="65"/>
  <c r="D24" i="65"/>
  <c r="C24" i="65"/>
  <c r="V23" i="65"/>
  <c r="U23" i="65"/>
  <c r="S23" i="65"/>
  <c r="R23" i="65"/>
  <c r="P23" i="65"/>
  <c r="O23" i="65"/>
  <c r="M23" i="65"/>
  <c r="N23" i="65" s="1"/>
  <c r="L23" i="65"/>
  <c r="J23" i="65"/>
  <c r="I23" i="65"/>
  <c r="G23" i="65"/>
  <c r="F23" i="65"/>
  <c r="D23" i="65"/>
  <c r="C23" i="65"/>
  <c r="O20" i="65"/>
  <c r="M20" i="65"/>
  <c r="K20" i="65"/>
  <c r="I20" i="65"/>
  <c r="G20" i="65"/>
  <c r="E20" i="65"/>
  <c r="C20" i="65"/>
  <c r="B19" i="65"/>
  <c r="R18" i="65"/>
  <c r="R17" i="65"/>
  <c r="R16" i="65"/>
  <c r="R15" i="65"/>
  <c r="R14" i="65"/>
  <c r="R13" i="65"/>
  <c r="R12" i="65"/>
  <c r="R11" i="65"/>
  <c r="R10" i="65"/>
  <c r="R9" i="65"/>
  <c r="R8" i="65"/>
  <c r="R7" i="65"/>
  <c r="R6" i="65"/>
  <c r="R5" i="65"/>
  <c r="V36" i="64"/>
  <c r="U36" i="64"/>
  <c r="S36" i="64"/>
  <c r="R36" i="64"/>
  <c r="P36" i="64"/>
  <c r="O36" i="64"/>
  <c r="M36" i="64"/>
  <c r="L36" i="64"/>
  <c r="J36" i="64"/>
  <c r="I36" i="64"/>
  <c r="G36" i="64"/>
  <c r="F36" i="64"/>
  <c r="D36" i="64"/>
  <c r="C36" i="64"/>
  <c r="V35" i="64"/>
  <c r="U35" i="64"/>
  <c r="S35" i="64"/>
  <c r="R35" i="64"/>
  <c r="P35" i="64"/>
  <c r="O35" i="64"/>
  <c r="M35" i="64"/>
  <c r="L35" i="64"/>
  <c r="J35" i="64"/>
  <c r="I35" i="64"/>
  <c r="G35" i="64"/>
  <c r="F35" i="64"/>
  <c r="D35" i="64"/>
  <c r="C35" i="64"/>
  <c r="V34" i="64"/>
  <c r="U34" i="64"/>
  <c r="S34" i="64"/>
  <c r="R34" i="64"/>
  <c r="P34" i="64"/>
  <c r="O34" i="64"/>
  <c r="M34" i="64"/>
  <c r="L34" i="64"/>
  <c r="J34" i="64"/>
  <c r="I34" i="64"/>
  <c r="G34" i="64"/>
  <c r="F34" i="64"/>
  <c r="D34" i="64"/>
  <c r="C34" i="64"/>
  <c r="V33" i="64"/>
  <c r="U33" i="64"/>
  <c r="S33" i="64"/>
  <c r="R33" i="64"/>
  <c r="P33" i="64"/>
  <c r="O33" i="64"/>
  <c r="M33" i="64"/>
  <c r="L33" i="64"/>
  <c r="J33" i="64"/>
  <c r="I33" i="64"/>
  <c r="G33" i="64"/>
  <c r="F33" i="64"/>
  <c r="D33" i="64"/>
  <c r="C33" i="64"/>
  <c r="V32" i="64"/>
  <c r="U32" i="64"/>
  <c r="S32" i="64"/>
  <c r="R32" i="64"/>
  <c r="P32" i="64"/>
  <c r="O32" i="64"/>
  <c r="M32" i="64"/>
  <c r="L32" i="64"/>
  <c r="J32" i="64"/>
  <c r="I32" i="64"/>
  <c r="G32" i="64"/>
  <c r="F32" i="64"/>
  <c r="D32" i="64"/>
  <c r="C32" i="64"/>
  <c r="V31" i="64"/>
  <c r="U31" i="64"/>
  <c r="S31" i="64"/>
  <c r="R31" i="64"/>
  <c r="P31" i="64"/>
  <c r="O31" i="64"/>
  <c r="M31" i="64"/>
  <c r="L31" i="64"/>
  <c r="J31" i="64"/>
  <c r="I31" i="64"/>
  <c r="G31" i="64"/>
  <c r="F31" i="64"/>
  <c r="D31" i="64"/>
  <c r="C31" i="64"/>
  <c r="V30" i="64"/>
  <c r="U30" i="64"/>
  <c r="S30" i="64"/>
  <c r="R30" i="64"/>
  <c r="P30" i="64"/>
  <c r="O30" i="64"/>
  <c r="M30" i="64"/>
  <c r="L30" i="64"/>
  <c r="J30" i="64"/>
  <c r="I30" i="64"/>
  <c r="G30" i="64"/>
  <c r="F30" i="64"/>
  <c r="D30" i="64"/>
  <c r="C30" i="64"/>
  <c r="V29" i="64"/>
  <c r="U29" i="64"/>
  <c r="S29" i="64"/>
  <c r="R29" i="64"/>
  <c r="P29" i="64"/>
  <c r="O29" i="64"/>
  <c r="M29" i="64"/>
  <c r="L29" i="64"/>
  <c r="J29" i="64"/>
  <c r="I29" i="64"/>
  <c r="G29" i="64"/>
  <c r="F29" i="64"/>
  <c r="D29" i="64"/>
  <c r="C29" i="64"/>
  <c r="V28" i="64"/>
  <c r="U28" i="64"/>
  <c r="S28" i="64"/>
  <c r="R28" i="64"/>
  <c r="P28" i="64"/>
  <c r="O28" i="64"/>
  <c r="M28" i="64"/>
  <c r="L28" i="64"/>
  <c r="J28" i="64"/>
  <c r="I28" i="64"/>
  <c r="G28" i="64"/>
  <c r="F28" i="64"/>
  <c r="D28" i="64"/>
  <c r="C28" i="64"/>
  <c r="V27" i="64"/>
  <c r="U27" i="64"/>
  <c r="S27" i="64"/>
  <c r="R27" i="64"/>
  <c r="P27" i="64"/>
  <c r="O27" i="64"/>
  <c r="M27" i="64"/>
  <c r="L27" i="64"/>
  <c r="N27" i="64" s="1"/>
  <c r="J27" i="64"/>
  <c r="I27" i="64"/>
  <c r="G27" i="64"/>
  <c r="F27" i="64"/>
  <c r="H27" i="64" s="1"/>
  <c r="D27" i="64"/>
  <c r="C27" i="64"/>
  <c r="V26" i="64"/>
  <c r="U26" i="64"/>
  <c r="S26" i="64"/>
  <c r="T26" i="64" s="1"/>
  <c r="R26" i="64"/>
  <c r="P26" i="64"/>
  <c r="O26" i="64"/>
  <c r="M26" i="64"/>
  <c r="L26" i="64"/>
  <c r="J26" i="64"/>
  <c r="I26" i="64"/>
  <c r="H26" i="64"/>
  <c r="G26" i="64"/>
  <c r="F26" i="64"/>
  <c r="D26" i="64"/>
  <c r="C26" i="64"/>
  <c r="V25" i="64"/>
  <c r="U25" i="64"/>
  <c r="S25" i="64"/>
  <c r="R25" i="64"/>
  <c r="P25" i="64"/>
  <c r="O25" i="64"/>
  <c r="M25" i="64"/>
  <c r="L25" i="64"/>
  <c r="J25" i="64"/>
  <c r="I25" i="64"/>
  <c r="G25" i="64"/>
  <c r="F25" i="64"/>
  <c r="D25" i="64"/>
  <c r="C25" i="64"/>
  <c r="V24" i="64"/>
  <c r="U24" i="64"/>
  <c r="S24" i="64"/>
  <c r="R24" i="64"/>
  <c r="P24" i="64"/>
  <c r="O24" i="64"/>
  <c r="M24" i="64"/>
  <c r="L24" i="64"/>
  <c r="N24" i="64" s="1"/>
  <c r="J24" i="64"/>
  <c r="I24" i="64"/>
  <c r="G24" i="64"/>
  <c r="F24" i="64"/>
  <c r="D24" i="64"/>
  <c r="C24" i="64"/>
  <c r="V23" i="64"/>
  <c r="U23" i="64"/>
  <c r="S23" i="64"/>
  <c r="R23" i="64"/>
  <c r="T23" i="64" s="1"/>
  <c r="P23" i="64"/>
  <c r="O23" i="64"/>
  <c r="M23" i="64"/>
  <c r="L23" i="64"/>
  <c r="J23" i="64"/>
  <c r="I23" i="64"/>
  <c r="G23" i="64"/>
  <c r="F23" i="64"/>
  <c r="H23" i="64" s="1"/>
  <c r="D23" i="64"/>
  <c r="C23" i="64"/>
  <c r="O20" i="64"/>
  <c r="M20" i="64"/>
  <c r="K20" i="64"/>
  <c r="I20" i="64"/>
  <c r="G20" i="64"/>
  <c r="E20" i="64"/>
  <c r="C20" i="64"/>
  <c r="B19" i="64"/>
  <c r="R18" i="64"/>
  <c r="R17" i="64"/>
  <c r="R16" i="64"/>
  <c r="R15" i="64"/>
  <c r="R14" i="64"/>
  <c r="R13" i="64"/>
  <c r="R12" i="64"/>
  <c r="R11" i="64"/>
  <c r="R10" i="64"/>
  <c r="R9" i="64"/>
  <c r="R8" i="64"/>
  <c r="R7" i="64"/>
  <c r="R6" i="64"/>
  <c r="R5" i="64"/>
  <c r="T29" i="64" l="1"/>
  <c r="Q32" i="65"/>
  <c r="Q34" i="65"/>
  <c r="W34" i="65"/>
  <c r="H35" i="65"/>
  <c r="N35" i="65"/>
  <c r="E36" i="65"/>
  <c r="H24" i="65"/>
  <c r="W33" i="65"/>
  <c r="X35" i="66"/>
  <c r="Q17" i="66" s="1"/>
  <c r="N34" i="64"/>
  <c r="K35" i="64"/>
  <c r="Q35" i="64"/>
  <c r="N36" i="64"/>
  <c r="Q36" i="65"/>
  <c r="X33" i="66"/>
  <c r="Q15" i="66" s="1"/>
  <c r="X23" i="66"/>
  <c r="Q5" i="66" s="1"/>
  <c r="W23" i="65"/>
  <c r="Q30" i="65"/>
  <c r="N34" i="65"/>
  <c r="T34" i="65"/>
  <c r="K35" i="65"/>
  <c r="Q35" i="65"/>
  <c r="W35" i="65"/>
  <c r="X36" i="66"/>
  <c r="Q18" i="66" s="1"/>
  <c r="H24" i="64"/>
  <c r="T24" i="64"/>
  <c r="K30" i="64"/>
  <c r="W30" i="64"/>
  <c r="E34" i="64"/>
  <c r="K34" i="64"/>
  <c r="H35" i="64"/>
  <c r="T35" i="64"/>
  <c r="Q36" i="64"/>
  <c r="W36" i="64"/>
  <c r="N24" i="65"/>
  <c r="W25" i="65"/>
  <c r="H26" i="65"/>
  <c r="T26" i="65"/>
  <c r="H33" i="65"/>
  <c r="N33" i="65"/>
  <c r="E34" i="65"/>
  <c r="H36" i="65"/>
  <c r="E23" i="64"/>
  <c r="K23" i="64"/>
  <c r="W23" i="64"/>
  <c r="W24" i="64"/>
  <c r="Q27" i="64"/>
  <c r="W27" i="64"/>
  <c r="Q34" i="64"/>
  <c r="W34" i="64"/>
  <c r="W35" i="64"/>
  <c r="H36" i="64"/>
  <c r="N27" i="65"/>
  <c r="Q31" i="65"/>
  <c r="K36" i="65"/>
  <c r="H30" i="64"/>
  <c r="H34" i="64"/>
  <c r="N35" i="64"/>
  <c r="T36" i="64"/>
  <c r="N26" i="65"/>
  <c r="T32" i="65"/>
  <c r="K34" i="65"/>
  <c r="E35" i="65"/>
  <c r="T35" i="65"/>
  <c r="W36" i="65"/>
  <c r="X25" i="66"/>
  <c r="Q7" i="66" s="1"/>
  <c r="E25" i="64"/>
  <c r="Q25" i="64"/>
  <c r="N26" i="64"/>
  <c r="K28" i="64"/>
  <c r="H29" i="64"/>
  <c r="H33" i="64"/>
  <c r="T33" i="64"/>
  <c r="T34" i="64"/>
  <c r="E35" i="64"/>
  <c r="E36" i="64"/>
  <c r="K36" i="64"/>
  <c r="K27" i="65"/>
  <c r="H31" i="65"/>
  <c r="N31" i="65"/>
  <c r="N36" i="65"/>
  <c r="T36" i="65"/>
  <c r="H31" i="64"/>
  <c r="X26" i="66"/>
  <c r="Q8" i="66" s="1"/>
  <c r="X37" i="68"/>
  <c r="E37" i="66"/>
  <c r="C19" i="66" s="1"/>
  <c r="X37" i="67"/>
  <c r="Q23" i="64"/>
  <c r="X32" i="66"/>
  <c r="Q14" i="66" s="1"/>
  <c r="N37" i="66"/>
  <c r="I19" i="66" s="1"/>
  <c r="X31" i="66"/>
  <c r="Q13" i="66" s="1"/>
  <c r="W37" i="66"/>
  <c r="O19" i="66" s="1"/>
  <c r="X30" i="66"/>
  <c r="Q12" i="66" s="1"/>
  <c r="X24" i="66"/>
  <c r="Q6" i="66" s="1"/>
  <c r="K37" i="66"/>
  <c r="G19" i="66" s="1"/>
  <c r="X28" i="66"/>
  <c r="Q10" i="66" s="1"/>
  <c r="Q37" i="66"/>
  <c r="K19" i="66" s="1"/>
  <c r="T37" i="66"/>
  <c r="M19" i="66" s="1"/>
  <c r="H37" i="66"/>
  <c r="E19" i="66" s="1"/>
  <c r="X29" i="66"/>
  <c r="Q11" i="66" s="1"/>
  <c r="W26" i="65"/>
  <c r="W24" i="65"/>
  <c r="K31" i="65"/>
  <c r="H32" i="65"/>
  <c r="E30" i="65"/>
  <c r="T27" i="64"/>
  <c r="Q29" i="64"/>
  <c r="N31" i="64"/>
  <c r="T31" i="64"/>
  <c r="K32" i="64"/>
  <c r="Q32" i="64"/>
  <c r="N33" i="64"/>
  <c r="E27" i="64"/>
  <c r="K27" i="64"/>
  <c r="K31" i="64"/>
  <c r="Q31" i="64"/>
  <c r="T32" i="64"/>
  <c r="K33" i="64"/>
  <c r="Q33" i="65"/>
  <c r="K33" i="65"/>
  <c r="T33" i="65"/>
  <c r="E27" i="65"/>
  <c r="Q27" i="65"/>
  <c r="H28" i="65"/>
  <c r="T27" i="65"/>
  <c r="W32" i="65"/>
  <c r="K28" i="65"/>
  <c r="Q28" i="65"/>
  <c r="H29" i="65"/>
  <c r="X27" i="66"/>
  <c r="Q9" i="66" s="1"/>
  <c r="T29" i="65"/>
  <c r="N29" i="65"/>
  <c r="K32" i="65"/>
  <c r="W28" i="65"/>
  <c r="K24" i="65"/>
  <c r="E33" i="65"/>
  <c r="E24" i="65"/>
  <c r="Q29" i="65"/>
  <c r="T24" i="65"/>
  <c r="K26" i="65"/>
  <c r="E32" i="65"/>
  <c r="E28" i="65"/>
  <c r="Q25" i="65"/>
  <c r="W29" i="65"/>
  <c r="N32" i="65"/>
  <c r="H27" i="65"/>
  <c r="E23" i="65"/>
  <c r="T25" i="65"/>
  <c r="K25" i="65"/>
  <c r="H25" i="65"/>
  <c r="Q26" i="65"/>
  <c r="Q24" i="65"/>
  <c r="H30" i="65"/>
  <c r="K30" i="65"/>
  <c r="N30" i="65"/>
  <c r="T30" i="65"/>
  <c r="W30" i="65"/>
  <c r="W31" i="65"/>
  <c r="T31" i="65"/>
  <c r="E31" i="65"/>
  <c r="E25" i="65"/>
  <c r="K23" i="65"/>
  <c r="H23" i="65"/>
  <c r="T23" i="65"/>
  <c r="Q23" i="65"/>
  <c r="N29" i="64"/>
  <c r="Q24" i="64"/>
  <c r="T28" i="64"/>
  <c r="W28" i="64"/>
  <c r="N32" i="64"/>
  <c r="Q28" i="64"/>
  <c r="K24" i="64"/>
  <c r="K29" i="64"/>
  <c r="W29" i="64"/>
  <c r="H28" i="64"/>
  <c r="E33" i="64"/>
  <c r="E29" i="64"/>
  <c r="E24" i="64"/>
  <c r="W33" i="64"/>
  <c r="Q33" i="64"/>
  <c r="W31" i="64"/>
  <c r="E31" i="64"/>
  <c r="W32" i="64"/>
  <c r="H32" i="64"/>
  <c r="E32" i="64"/>
  <c r="N25" i="64"/>
  <c r="W25" i="64"/>
  <c r="T25" i="64"/>
  <c r="K25" i="64"/>
  <c r="H25" i="64"/>
  <c r="N23" i="64"/>
  <c r="T30" i="64"/>
  <c r="Q30" i="64"/>
  <c r="N30" i="64"/>
  <c r="E30" i="64"/>
  <c r="W26" i="64"/>
  <c r="Q26" i="64"/>
  <c r="K26" i="64"/>
  <c r="E26" i="64"/>
  <c r="E28" i="64"/>
  <c r="N28" i="64"/>
  <c r="N28" i="65"/>
  <c r="T28" i="65"/>
  <c r="S34" i="61"/>
  <c r="T34" i="61" s="1"/>
  <c r="R34" i="61"/>
  <c r="P34" i="61"/>
  <c r="O34" i="61"/>
  <c r="M34" i="61"/>
  <c r="L34" i="61"/>
  <c r="J34" i="61"/>
  <c r="I34" i="61"/>
  <c r="K34" i="61" s="1"/>
  <c r="X34" i="65" l="1"/>
  <c r="Q16" i="65" s="1"/>
  <c r="X33" i="65"/>
  <c r="Q15" i="65" s="1"/>
  <c r="X35" i="64"/>
  <c r="Q17" i="64" s="1"/>
  <c r="X35" i="65"/>
  <c r="Q17" i="65" s="1"/>
  <c r="X36" i="65"/>
  <c r="Q18" i="65" s="1"/>
  <c r="X23" i="64"/>
  <c r="Q5" i="64" s="1"/>
  <c r="X25" i="64"/>
  <c r="Q7" i="64" s="1"/>
  <c r="X34" i="64"/>
  <c r="Q16" i="64" s="1"/>
  <c r="Q34" i="61"/>
  <c r="X27" i="65"/>
  <c r="Q9" i="65" s="1"/>
  <c r="N34" i="61"/>
  <c r="X36" i="64"/>
  <c r="Q18" i="64" s="1"/>
  <c r="T37" i="64"/>
  <c r="M19" i="64" s="1"/>
  <c r="Q37" i="64"/>
  <c r="K19" i="64" s="1"/>
  <c r="X37" i="66"/>
  <c r="X26" i="65"/>
  <c r="Q8" i="65" s="1"/>
  <c r="X32" i="64"/>
  <c r="Q14" i="64" s="1"/>
  <c r="X31" i="64"/>
  <c r="Q13" i="64" s="1"/>
  <c r="X27" i="64"/>
  <c r="Q9" i="64" s="1"/>
  <c r="W37" i="65"/>
  <c r="O19" i="65" s="1"/>
  <c r="X32" i="65"/>
  <c r="Q14" i="65" s="1"/>
  <c r="K37" i="65"/>
  <c r="G19" i="65" s="1"/>
  <c r="X29" i="65"/>
  <c r="Q11" i="65" s="1"/>
  <c r="Q37" i="65"/>
  <c r="K19" i="65" s="1"/>
  <c r="H37" i="65"/>
  <c r="E19" i="65" s="1"/>
  <c r="X25" i="65"/>
  <c r="Q7" i="65" s="1"/>
  <c r="X24" i="65"/>
  <c r="Q6" i="65" s="1"/>
  <c r="X30" i="65"/>
  <c r="Q12" i="65" s="1"/>
  <c r="N37" i="65"/>
  <c r="I19" i="65" s="1"/>
  <c r="X31" i="65"/>
  <c r="Q13" i="65" s="1"/>
  <c r="T37" i="65"/>
  <c r="M19" i="65" s="1"/>
  <c r="E37" i="65"/>
  <c r="X23" i="65"/>
  <c r="Q5" i="65" s="1"/>
  <c r="K37" i="64"/>
  <c r="G19" i="64" s="1"/>
  <c r="X24" i="64"/>
  <c r="Q6" i="64" s="1"/>
  <c r="X29" i="64"/>
  <c r="Q11" i="64" s="1"/>
  <c r="X28" i="64"/>
  <c r="Q10" i="64" s="1"/>
  <c r="X33" i="64"/>
  <c r="Q15" i="64" s="1"/>
  <c r="H37" i="64"/>
  <c r="E19" i="64" s="1"/>
  <c r="W37" i="64"/>
  <c r="O19" i="64" s="1"/>
  <c r="N37" i="64"/>
  <c r="I19" i="64" s="1"/>
  <c r="X30" i="64"/>
  <c r="Q12" i="64" s="1"/>
  <c r="E37" i="64"/>
  <c r="C19" i="64" s="1"/>
  <c r="X26" i="64"/>
  <c r="Q8" i="64" s="1"/>
  <c r="X28" i="65"/>
  <c r="Q10" i="65" s="1"/>
  <c r="V36" i="63"/>
  <c r="U36" i="63"/>
  <c r="S36" i="63"/>
  <c r="R36" i="63"/>
  <c r="P36" i="63"/>
  <c r="O36" i="63"/>
  <c r="M36" i="63"/>
  <c r="L36" i="63"/>
  <c r="J36" i="63"/>
  <c r="I36" i="63"/>
  <c r="G36" i="63"/>
  <c r="F36" i="63"/>
  <c r="D36" i="63"/>
  <c r="C36" i="63"/>
  <c r="E36" i="63" s="1"/>
  <c r="V35" i="63"/>
  <c r="U35" i="63"/>
  <c r="S35" i="63"/>
  <c r="R35" i="63"/>
  <c r="P35" i="63"/>
  <c r="O35" i="63"/>
  <c r="M35" i="63"/>
  <c r="L35" i="63"/>
  <c r="J35" i="63"/>
  <c r="I35" i="63"/>
  <c r="G35" i="63"/>
  <c r="F35" i="63"/>
  <c r="D35" i="63"/>
  <c r="C35" i="63"/>
  <c r="V34" i="63"/>
  <c r="U34" i="63"/>
  <c r="S34" i="63"/>
  <c r="R34" i="63"/>
  <c r="P34" i="63"/>
  <c r="O34" i="63"/>
  <c r="M34" i="63"/>
  <c r="L34" i="63"/>
  <c r="J34" i="63"/>
  <c r="I34" i="63"/>
  <c r="G34" i="63"/>
  <c r="F34" i="63"/>
  <c r="D34" i="63"/>
  <c r="C34" i="63"/>
  <c r="E34" i="63" s="1"/>
  <c r="V33" i="63"/>
  <c r="U33" i="63"/>
  <c r="S33" i="63"/>
  <c r="R33" i="63"/>
  <c r="P33" i="63"/>
  <c r="O33" i="63"/>
  <c r="M33" i="63"/>
  <c r="L33" i="63"/>
  <c r="J33" i="63"/>
  <c r="I33" i="63"/>
  <c r="G33" i="63"/>
  <c r="F33" i="63"/>
  <c r="D33" i="63"/>
  <c r="C33" i="63"/>
  <c r="V32" i="63"/>
  <c r="U32" i="63"/>
  <c r="S32" i="63"/>
  <c r="R32" i="63"/>
  <c r="P32" i="63"/>
  <c r="O32" i="63"/>
  <c r="M32" i="63"/>
  <c r="L32" i="63"/>
  <c r="J32" i="63"/>
  <c r="I32" i="63"/>
  <c r="G32" i="63"/>
  <c r="F32" i="63"/>
  <c r="D32" i="63"/>
  <c r="C32" i="63"/>
  <c r="V31" i="63"/>
  <c r="U31" i="63"/>
  <c r="S31" i="63"/>
  <c r="R31" i="63"/>
  <c r="P31" i="63"/>
  <c r="O31" i="63"/>
  <c r="M31" i="63"/>
  <c r="L31" i="63"/>
  <c r="J31" i="63"/>
  <c r="I31" i="63"/>
  <c r="G31" i="63"/>
  <c r="F31" i="63"/>
  <c r="D31" i="63"/>
  <c r="C31" i="63"/>
  <c r="V30" i="63"/>
  <c r="U30" i="63"/>
  <c r="S30" i="63"/>
  <c r="R30" i="63"/>
  <c r="P30" i="63"/>
  <c r="O30" i="63"/>
  <c r="M30" i="63"/>
  <c r="L30" i="63"/>
  <c r="J30" i="63"/>
  <c r="I30" i="63"/>
  <c r="G30" i="63"/>
  <c r="F30" i="63"/>
  <c r="D30" i="63"/>
  <c r="C30" i="63"/>
  <c r="V29" i="63"/>
  <c r="U29" i="63"/>
  <c r="S29" i="63"/>
  <c r="R29" i="63"/>
  <c r="P29" i="63"/>
  <c r="O29" i="63"/>
  <c r="M29" i="63"/>
  <c r="L29" i="63"/>
  <c r="J29" i="63"/>
  <c r="I29" i="63"/>
  <c r="G29" i="63"/>
  <c r="F29" i="63"/>
  <c r="D29" i="63"/>
  <c r="C29" i="63"/>
  <c r="V28" i="63"/>
  <c r="U28" i="63"/>
  <c r="S28" i="63"/>
  <c r="R28" i="63"/>
  <c r="P28" i="63"/>
  <c r="O28" i="63"/>
  <c r="M28" i="63"/>
  <c r="L28" i="63"/>
  <c r="J28" i="63"/>
  <c r="I28" i="63"/>
  <c r="G28" i="63"/>
  <c r="F28" i="63"/>
  <c r="D28" i="63"/>
  <c r="C28" i="63"/>
  <c r="V27" i="63"/>
  <c r="U27" i="63"/>
  <c r="S27" i="63"/>
  <c r="R27" i="63"/>
  <c r="P27" i="63"/>
  <c r="O27" i="63"/>
  <c r="M27" i="63"/>
  <c r="L27" i="63"/>
  <c r="J27" i="63"/>
  <c r="K27" i="63" s="1"/>
  <c r="I27" i="63"/>
  <c r="G27" i="63"/>
  <c r="F27" i="63"/>
  <c r="D27" i="63"/>
  <c r="C27" i="63"/>
  <c r="V26" i="63"/>
  <c r="U26" i="63"/>
  <c r="S26" i="63"/>
  <c r="R26" i="63"/>
  <c r="P26" i="63"/>
  <c r="O26" i="63"/>
  <c r="M26" i="63"/>
  <c r="L26" i="63"/>
  <c r="J26" i="63"/>
  <c r="I26" i="63"/>
  <c r="G26" i="63"/>
  <c r="F26" i="63"/>
  <c r="D26" i="63"/>
  <c r="C26" i="63"/>
  <c r="V25" i="63"/>
  <c r="W25" i="63" s="1"/>
  <c r="U25" i="63"/>
  <c r="S25" i="63"/>
  <c r="R25" i="63"/>
  <c r="P25" i="63"/>
  <c r="O25" i="63"/>
  <c r="M25" i="63"/>
  <c r="L25" i="63"/>
  <c r="J25" i="63"/>
  <c r="K25" i="63" s="1"/>
  <c r="I25" i="63"/>
  <c r="G25" i="63"/>
  <c r="F25" i="63"/>
  <c r="D25" i="63"/>
  <c r="C25" i="63"/>
  <c r="V24" i="63"/>
  <c r="U24" i="63"/>
  <c r="S24" i="63"/>
  <c r="R24" i="63"/>
  <c r="P24" i="63"/>
  <c r="O24" i="63"/>
  <c r="Q24" i="63" s="1"/>
  <c r="M24" i="63"/>
  <c r="L24" i="63"/>
  <c r="J24" i="63"/>
  <c r="I24" i="63"/>
  <c r="G24" i="63"/>
  <c r="F24" i="63"/>
  <c r="D24" i="63"/>
  <c r="C24" i="63"/>
  <c r="V23" i="63"/>
  <c r="U23" i="63"/>
  <c r="W23" i="63" s="1"/>
  <c r="S23" i="63"/>
  <c r="R23" i="63"/>
  <c r="P23" i="63"/>
  <c r="O23" i="63"/>
  <c r="M23" i="63"/>
  <c r="L23" i="63"/>
  <c r="J23" i="63"/>
  <c r="I23" i="63"/>
  <c r="G23" i="63"/>
  <c r="F23" i="63"/>
  <c r="D23" i="63"/>
  <c r="C23" i="63"/>
  <c r="O20" i="63"/>
  <c r="M20" i="63"/>
  <c r="K20" i="63"/>
  <c r="I20" i="63"/>
  <c r="G20" i="63"/>
  <c r="E20" i="63"/>
  <c r="C20" i="63"/>
  <c r="B19" i="63"/>
  <c r="R18" i="63"/>
  <c r="R17" i="63"/>
  <c r="R16" i="63"/>
  <c r="R15" i="63"/>
  <c r="R14" i="63"/>
  <c r="R13" i="63"/>
  <c r="R12" i="63"/>
  <c r="R11" i="63"/>
  <c r="R10" i="63"/>
  <c r="R9" i="63"/>
  <c r="R8" i="63"/>
  <c r="R7" i="63"/>
  <c r="R6" i="63"/>
  <c r="R5" i="63"/>
  <c r="V36" i="62"/>
  <c r="U36" i="62"/>
  <c r="S36" i="62"/>
  <c r="R36" i="62"/>
  <c r="P36" i="62"/>
  <c r="O36" i="62"/>
  <c r="M36" i="62"/>
  <c r="L36" i="62"/>
  <c r="J36" i="62"/>
  <c r="I36" i="62"/>
  <c r="G36" i="62"/>
  <c r="F36" i="62"/>
  <c r="D36" i="62"/>
  <c r="C36" i="62"/>
  <c r="V35" i="62"/>
  <c r="U35" i="62"/>
  <c r="S35" i="62"/>
  <c r="R35" i="62"/>
  <c r="P35" i="62"/>
  <c r="O35" i="62"/>
  <c r="M35" i="62"/>
  <c r="L35" i="62"/>
  <c r="J35" i="62"/>
  <c r="I35" i="62"/>
  <c r="G35" i="62"/>
  <c r="F35" i="62"/>
  <c r="D35" i="62"/>
  <c r="C35" i="62"/>
  <c r="V34" i="62"/>
  <c r="U34" i="62"/>
  <c r="S34" i="62"/>
  <c r="R34" i="62"/>
  <c r="P34" i="62"/>
  <c r="O34" i="62"/>
  <c r="M34" i="62"/>
  <c r="L34" i="62"/>
  <c r="J34" i="62"/>
  <c r="I34" i="62"/>
  <c r="G34" i="62"/>
  <c r="F34" i="62"/>
  <c r="D34" i="62"/>
  <c r="C34" i="62"/>
  <c r="V33" i="62"/>
  <c r="U33" i="62"/>
  <c r="S33" i="62"/>
  <c r="R33" i="62"/>
  <c r="P33" i="62"/>
  <c r="O33" i="62"/>
  <c r="M33" i="62"/>
  <c r="L33" i="62"/>
  <c r="J33" i="62"/>
  <c r="I33" i="62"/>
  <c r="G33" i="62"/>
  <c r="F33" i="62"/>
  <c r="D33" i="62"/>
  <c r="C33" i="62"/>
  <c r="V32" i="62"/>
  <c r="U32" i="62"/>
  <c r="S32" i="62"/>
  <c r="R32" i="62"/>
  <c r="P32" i="62"/>
  <c r="O32" i="62"/>
  <c r="M32" i="62"/>
  <c r="L32" i="62"/>
  <c r="J32" i="62"/>
  <c r="I32" i="62"/>
  <c r="G32" i="62"/>
  <c r="F32" i="62"/>
  <c r="D32" i="62"/>
  <c r="C32" i="62"/>
  <c r="V31" i="62"/>
  <c r="U31" i="62"/>
  <c r="S31" i="62"/>
  <c r="R31" i="62"/>
  <c r="P31" i="62"/>
  <c r="Q31" i="62" s="1"/>
  <c r="O31" i="62"/>
  <c r="M31" i="62"/>
  <c r="L31" i="62"/>
  <c r="J31" i="62"/>
  <c r="I31" i="62"/>
  <c r="G31" i="62"/>
  <c r="F31" i="62"/>
  <c r="D31" i="62"/>
  <c r="C31" i="62"/>
  <c r="V30" i="62"/>
  <c r="U30" i="62"/>
  <c r="S30" i="62"/>
  <c r="R30" i="62"/>
  <c r="P30" i="62"/>
  <c r="O30" i="62"/>
  <c r="M30" i="62"/>
  <c r="L30" i="62"/>
  <c r="J30" i="62"/>
  <c r="I30" i="62"/>
  <c r="G30" i="62"/>
  <c r="F30" i="62"/>
  <c r="D30" i="62"/>
  <c r="C30" i="62"/>
  <c r="V29" i="62"/>
  <c r="U29" i="62"/>
  <c r="S29" i="62"/>
  <c r="R29" i="62"/>
  <c r="P29" i="62"/>
  <c r="O29" i="62"/>
  <c r="M29" i="62"/>
  <c r="L29" i="62"/>
  <c r="J29" i="62"/>
  <c r="I29" i="62"/>
  <c r="G29" i="62"/>
  <c r="F29" i="62"/>
  <c r="D29" i="62"/>
  <c r="C29" i="62"/>
  <c r="V28" i="62"/>
  <c r="U28" i="62"/>
  <c r="S28" i="62"/>
  <c r="R28" i="62"/>
  <c r="P28" i="62"/>
  <c r="O28" i="62"/>
  <c r="M28" i="62"/>
  <c r="L28" i="62"/>
  <c r="J28" i="62"/>
  <c r="I28" i="62"/>
  <c r="G28" i="62"/>
  <c r="F28" i="62"/>
  <c r="D28" i="62"/>
  <c r="C28" i="62"/>
  <c r="V27" i="62"/>
  <c r="U27" i="62"/>
  <c r="S27" i="62"/>
  <c r="R27" i="62"/>
  <c r="P27" i="62"/>
  <c r="O27" i="62"/>
  <c r="M27" i="62"/>
  <c r="L27" i="62"/>
  <c r="J27" i="62"/>
  <c r="I27" i="62"/>
  <c r="G27" i="62"/>
  <c r="F27" i="62"/>
  <c r="D27" i="62"/>
  <c r="C27" i="62"/>
  <c r="V26" i="62"/>
  <c r="U26" i="62"/>
  <c r="S26" i="62"/>
  <c r="R26" i="62"/>
  <c r="P26" i="62"/>
  <c r="O26" i="62"/>
  <c r="M26" i="62"/>
  <c r="L26" i="62"/>
  <c r="J26" i="62"/>
  <c r="I26" i="62"/>
  <c r="G26" i="62"/>
  <c r="F26" i="62"/>
  <c r="D26" i="62"/>
  <c r="C26" i="62"/>
  <c r="V25" i="62"/>
  <c r="U25" i="62"/>
  <c r="S25" i="62"/>
  <c r="R25" i="62"/>
  <c r="P25" i="62"/>
  <c r="O25" i="62"/>
  <c r="M25" i="62"/>
  <c r="L25" i="62"/>
  <c r="J25" i="62"/>
  <c r="I25" i="62"/>
  <c r="G25" i="62"/>
  <c r="F25" i="62"/>
  <c r="D25" i="62"/>
  <c r="C25" i="62"/>
  <c r="V24" i="62"/>
  <c r="U24" i="62"/>
  <c r="S24" i="62"/>
  <c r="R24" i="62"/>
  <c r="P24" i="62"/>
  <c r="O24" i="62"/>
  <c r="M24" i="62"/>
  <c r="L24" i="62"/>
  <c r="J24" i="62"/>
  <c r="I24" i="62"/>
  <c r="G24" i="62"/>
  <c r="F24" i="62"/>
  <c r="D24" i="62"/>
  <c r="C24" i="62"/>
  <c r="V23" i="62"/>
  <c r="U23" i="62"/>
  <c r="S23" i="62"/>
  <c r="R23" i="62"/>
  <c r="P23" i="62"/>
  <c r="O23" i="62"/>
  <c r="M23" i="62"/>
  <c r="L23" i="62"/>
  <c r="J23" i="62"/>
  <c r="I23" i="62"/>
  <c r="G23" i="62"/>
  <c r="F23" i="62"/>
  <c r="D23" i="62"/>
  <c r="C23" i="62"/>
  <c r="O20" i="62"/>
  <c r="M20" i="62"/>
  <c r="K20" i="62"/>
  <c r="I20" i="62"/>
  <c r="G20" i="62"/>
  <c r="E20" i="62"/>
  <c r="C20" i="62"/>
  <c r="B19" i="62"/>
  <c r="R18" i="62"/>
  <c r="R17" i="62"/>
  <c r="R16" i="62"/>
  <c r="R15" i="62"/>
  <c r="R14" i="62"/>
  <c r="R13" i="62"/>
  <c r="R12" i="62"/>
  <c r="R11" i="62"/>
  <c r="R10" i="62"/>
  <c r="R9" i="62"/>
  <c r="R8" i="62"/>
  <c r="R7" i="62"/>
  <c r="R6" i="62"/>
  <c r="R5" i="62"/>
  <c r="V36" i="61"/>
  <c r="U36" i="61"/>
  <c r="S36" i="61"/>
  <c r="R36" i="61"/>
  <c r="P36" i="61"/>
  <c r="O36" i="61"/>
  <c r="M36" i="61"/>
  <c r="L36" i="61"/>
  <c r="J36" i="61"/>
  <c r="K36" i="61" s="1"/>
  <c r="I36" i="61"/>
  <c r="G36" i="61"/>
  <c r="F36" i="61"/>
  <c r="D36" i="61"/>
  <c r="C36" i="61"/>
  <c r="V35" i="61"/>
  <c r="U35" i="61"/>
  <c r="S35" i="61"/>
  <c r="R35" i="61"/>
  <c r="P35" i="61"/>
  <c r="O35" i="61"/>
  <c r="M35" i="61"/>
  <c r="L35" i="61"/>
  <c r="J35" i="61"/>
  <c r="I35" i="61"/>
  <c r="G35" i="61"/>
  <c r="F35" i="61"/>
  <c r="D35" i="61"/>
  <c r="C35" i="61"/>
  <c r="V34" i="61"/>
  <c r="U34" i="61"/>
  <c r="G34" i="61"/>
  <c r="F34" i="61"/>
  <c r="D34" i="61"/>
  <c r="C34" i="61"/>
  <c r="V33" i="61"/>
  <c r="U33" i="61"/>
  <c r="S33" i="61"/>
  <c r="R33" i="61"/>
  <c r="P33" i="61"/>
  <c r="O33" i="61"/>
  <c r="M33" i="61"/>
  <c r="L33" i="61"/>
  <c r="J33" i="61"/>
  <c r="I33" i="61"/>
  <c r="G33" i="61"/>
  <c r="F33" i="61"/>
  <c r="D33" i="61"/>
  <c r="C33" i="61"/>
  <c r="V32" i="61"/>
  <c r="U32" i="61"/>
  <c r="S32" i="61"/>
  <c r="R32" i="61"/>
  <c r="P32" i="61"/>
  <c r="O32" i="61"/>
  <c r="M32" i="61"/>
  <c r="L32" i="61"/>
  <c r="J32" i="61"/>
  <c r="I32" i="61"/>
  <c r="G32" i="61"/>
  <c r="F32" i="61"/>
  <c r="D32" i="61"/>
  <c r="C32" i="61"/>
  <c r="V31" i="61"/>
  <c r="U31" i="61"/>
  <c r="S31" i="61"/>
  <c r="R31" i="61"/>
  <c r="P31" i="61"/>
  <c r="O31" i="61"/>
  <c r="M31" i="61"/>
  <c r="L31" i="61"/>
  <c r="J31" i="61"/>
  <c r="I31" i="61"/>
  <c r="G31" i="61"/>
  <c r="F31" i="61"/>
  <c r="D31" i="61"/>
  <c r="C31" i="61"/>
  <c r="V30" i="61"/>
  <c r="U30" i="61"/>
  <c r="S30" i="61"/>
  <c r="R30" i="61"/>
  <c r="P30" i="61"/>
  <c r="O30" i="61"/>
  <c r="M30" i="61"/>
  <c r="L30" i="61"/>
  <c r="J30" i="61"/>
  <c r="I30" i="61"/>
  <c r="G30" i="61"/>
  <c r="F30" i="61"/>
  <c r="D30" i="61"/>
  <c r="C30" i="61"/>
  <c r="V29" i="61"/>
  <c r="U29" i="61"/>
  <c r="S29" i="61"/>
  <c r="R29" i="61"/>
  <c r="P29" i="61"/>
  <c r="O29" i="61"/>
  <c r="M29" i="61"/>
  <c r="L29" i="61"/>
  <c r="J29" i="61"/>
  <c r="I29" i="61"/>
  <c r="G29" i="61"/>
  <c r="F29" i="61"/>
  <c r="D29" i="61"/>
  <c r="C29" i="61"/>
  <c r="V28" i="61"/>
  <c r="U28" i="61"/>
  <c r="S28" i="61"/>
  <c r="R28" i="61"/>
  <c r="P28" i="61"/>
  <c r="O28" i="61"/>
  <c r="M28" i="61"/>
  <c r="L28" i="61"/>
  <c r="J28" i="61"/>
  <c r="I28" i="61"/>
  <c r="G28" i="61"/>
  <c r="F28" i="61"/>
  <c r="D28" i="61"/>
  <c r="C28" i="61"/>
  <c r="V27" i="61"/>
  <c r="U27" i="61"/>
  <c r="S27" i="61"/>
  <c r="R27" i="61"/>
  <c r="P27" i="61"/>
  <c r="O27" i="61"/>
  <c r="M27" i="61"/>
  <c r="L27" i="61"/>
  <c r="J27" i="61"/>
  <c r="I27" i="61"/>
  <c r="G27" i="61"/>
  <c r="F27" i="61"/>
  <c r="D27" i="61"/>
  <c r="C27" i="61"/>
  <c r="V26" i="61"/>
  <c r="U26" i="61"/>
  <c r="S26" i="61"/>
  <c r="R26" i="61"/>
  <c r="P26" i="61"/>
  <c r="O26" i="61"/>
  <c r="M26" i="61"/>
  <c r="L26" i="61"/>
  <c r="J26" i="61"/>
  <c r="I26" i="61"/>
  <c r="G26" i="61"/>
  <c r="F26" i="61"/>
  <c r="D26" i="61"/>
  <c r="C26" i="61"/>
  <c r="V25" i="61"/>
  <c r="U25" i="61"/>
  <c r="S25" i="61"/>
  <c r="R25" i="61"/>
  <c r="P25" i="61"/>
  <c r="O25" i="61"/>
  <c r="M25" i="61"/>
  <c r="L25" i="61"/>
  <c r="J25" i="61"/>
  <c r="I25" i="61"/>
  <c r="G25" i="61"/>
  <c r="F25" i="61"/>
  <c r="D25" i="61"/>
  <c r="C25" i="61"/>
  <c r="V24" i="61"/>
  <c r="U24" i="61"/>
  <c r="S24" i="61"/>
  <c r="R24" i="61"/>
  <c r="P24" i="61"/>
  <c r="O24" i="61"/>
  <c r="M24" i="61"/>
  <c r="L24" i="61"/>
  <c r="J24" i="61"/>
  <c r="I24" i="61"/>
  <c r="G24" i="61"/>
  <c r="F24" i="61"/>
  <c r="D24" i="61"/>
  <c r="C24" i="61"/>
  <c r="V23" i="61"/>
  <c r="U23" i="61"/>
  <c r="S23" i="61"/>
  <c r="R23" i="61"/>
  <c r="P23" i="61"/>
  <c r="O23" i="61"/>
  <c r="M23" i="61"/>
  <c r="L23" i="61"/>
  <c r="J23" i="61"/>
  <c r="I23" i="61"/>
  <c r="G23" i="61"/>
  <c r="F23" i="61"/>
  <c r="D23" i="61"/>
  <c r="C23" i="61"/>
  <c r="O20" i="61"/>
  <c r="M20" i="61"/>
  <c r="K20" i="61"/>
  <c r="I20" i="61"/>
  <c r="G20" i="61"/>
  <c r="E20" i="61"/>
  <c r="C20" i="61"/>
  <c r="B19" i="61"/>
  <c r="R18" i="61"/>
  <c r="R17" i="61"/>
  <c r="R16" i="61"/>
  <c r="R15" i="61"/>
  <c r="R14" i="61"/>
  <c r="R13" i="61"/>
  <c r="R12" i="61"/>
  <c r="R11" i="61"/>
  <c r="R10" i="61"/>
  <c r="R9" i="61"/>
  <c r="R8" i="61"/>
  <c r="R7" i="61"/>
  <c r="R6" i="61"/>
  <c r="R5" i="61"/>
  <c r="V36" i="60"/>
  <c r="U36" i="60"/>
  <c r="S36" i="60"/>
  <c r="R36" i="60"/>
  <c r="P36" i="60"/>
  <c r="O36" i="60"/>
  <c r="M36" i="60"/>
  <c r="L36" i="60"/>
  <c r="J36" i="60"/>
  <c r="I36" i="60"/>
  <c r="G36" i="60"/>
  <c r="F36" i="60"/>
  <c r="D36" i="60"/>
  <c r="C36" i="60"/>
  <c r="V35" i="60"/>
  <c r="U35" i="60"/>
  <c r="S35" i="60"/>
  <c r="R35" i="60"/>
  <c r="P35" i="60"/>
  <c r="O35" i="60"/>
  <c r="M35" i="60"/>
  <c r="L35" i="60"/>
  <c r="J35" i="60"/>
  <c r="I35" i="60"/>
  <c r="G35" i="60"/>
  <c r="F35" i="60"/>
  <c r="D35" i="60"/>
  <c r="C35" i="60"/>
  <c r="V34" i="60"/>
  <c r="U34" i="60"/>
  <c r="S34" i="60"/>
  <c r="R34" i="60"/>
  <c r="P34" i="60"/>
  <c r="O34" i="60"/>
  <c r="M34" i="60"/>
  <c r="L34" i="60"/>
  <c r="J34" i="60"/>
  <c r="I34" i="60"/>
  <c r="G34" i="60"/>
  <c r="F34" i="60"/>
  <c r="D34" i="60"/>
  <c r="C34" i="60"/>
  <c r="V33" i="60"/>
  <c r="U33" i="60"/>
  <c r="S33" i="60"/>
  <c r="R33" i="60"/>
  <c r="P33" i="60"/>
  <c r="O33" i="60"/>
  <c r="M33" i="60"/>
  <c r="L33" i="60"/>
  <c r="J33" i="60"/>
  <c r="I33" i="60"/>
  <c r="G33" i="60"/>
  <c r="F33" i="60"/>
  <c r="D33" i="60"/>
  <c r="C33" i="60"/>
  <c r="V32" i="60"/>
  <c r="U32" i="60"/>
  <c r="S32" i="60"/>
  <c r="R32" i="60"/>
  <c r="P32" i="60"/>
  <c r="O32" i="60"/>
  <c r="M32" i="60"/>
  <c r="L32" i="60"/>
  <c r="J32" i="60"/>
  <c r="I32" i="60"/>
  <c r="G32" i="60"/>
  <c r="F32" i="60"/>
  <c r="D32" i="60"/>
  <c r="C32" i="60"/>
  <c r="V31" i="60"/>
  <c r="U31" i="60"/>
  <c r="S31" i="60"/>
  <c r="R31" i="60"/>
  <c r="P31" i="60"/>
  <c r="O31" i="60"/>
  <c r="M31" i="60"/>
  <c r="L31" i="60"/>
  <c r="J31" i="60"/>
  <c r="I31" i="60"/>
  <c r="G31" i="60"/>
  <c r="F31" i="60"/>
  <c r="D31" i="60"/>
  <c r="C31" i="60"/>
  <c r="V30" i="60"/>
  <c r="U30" i="60"/>
  <c r="S30" i="60"/>
  <c r="R30" i="60"/>
  <c r="P30" i="60"/>
  <c r="O30" i="60"/>
  <c r="M30" i="60"/>
  <c r="L30" i="60"/>
  <c r="J30" i="60"/>
  <c r="I30" i="60"/>
  <c r="G30" i="60"/>
  <c r="F30" i="60"/>
  <c r="D30" i="60"/>
  <c r="C30" i="60"/>
  <c r="V29" i="60"/>
  <c r="U29" i="60"/>
  <c r="S29" i="60"/>
  <c r="R29" i="60"/>
  <c r="P29" i="60"/>
  <c r="O29" i="60"/>
  <c r="M29" i="60"/>
  <c r="L29" i="60"/>
  <c r="J29" i="60"/>
  <c r="I29" i="60"/>
  <c r="G29" i="60"/>
  <c r="F29" i="60"/>
  <c r="D29" i="60"/>
  <c r="C29" i="60"/>
  <c r="V28" i="60"/>
  <c r="U28" i="60"/>
  <c r="S28" i="60"/>
  <c r="R28" i="60"/>
  <c r="P28" i="60"/>
  <c r="O28" i="60"/>
  <c r="M28" i="60"/>
  <c r="L28" i="60"/>
  <c r="J28" i="60"/>
  <c r="I28" i="60"/>
  <c r="G28" i="60"/>
  <c r="F28" i="60"/>
  <c r="D28" i="60"/>
  <c r="C28" i="60"/>
  <c r="V27" i="60"/>
  <c r="U27" i="60"/>
  <c r="S27" i="60"/>
  <c r="R27" i="60"/>
  <c r="P27" i="60"/>
  <c r="O27" i="60"/>
  <c r="M27" i="60"/>
  <c r="L27" i="60"/>
  <c r="J27" i="60"/>
  <c r="I27" i="60"/>
  <c r="G27" i="60"/>
  <c r="F27" i="60"/>
  <c r="D27" i="60"/>
  <c r="C27" i="60"/>
  <c r="V26" i="60"/>
  <c r="U26" i="60"/>
  <c r="S26" i="60"/>
  <c r="R26" i="60"/>
  <c r="P26" i="60"/>
  <c r="O26" i="60"/>
  <c r="M26" i="60"/>
  <c r="L26" i="60"/>
  <c r="J26" i="60"/>
  <c r="I26" i="60"/>
  <c r="G26" i="60"/>
  <c r="F26" i="60"/>
  <c r="D26" i="60"/>
  <c r="C26" i="60"/>
  <c r="V25" i="60"/>
  <c r="U25" i="60"/>
  <c r="S25" i="60"/>
  <c r="R25" i="60"/>
  <c r="P25" i="60"/>
  <c r="O25" i="60"/>
  <c r="M25" i="60"/>
  <c r="L25" i="60"/>
  <c r="J25" i="60"/>
  <c r="I25" i="60"/>
  <c r="G25" i="60"/>
  <c r="F25" i="60"/>
  <c r="D25" i="60"/>
  <c r="C25" i="60"/>
  <c r="V24" i="60"/>
  <c r="U24" i="60"/>
  <c r="S24" i="60"/>
  <c r="R24" i="60"/>
  <c r="P24" i="60"/>
  <c r="O24" i="60"/>
  <c r="M24" i="60"/>
  <c r="L24" i="60"/>
  <c r="J24" i="60"/>
  <c r="I24" i="60"/>
  <c r="G24" i="60"/>
  <c r="F24" i="60"/>
  <c r="D24" i="60"/>
  <c r="C24" i="60"/>
  <c r="V23" i="60"/>
  <c r="U23" i="60"/>
  <c r="S23" i="60"/>
  <c r="R23" i="60"/>
  <c r="P23" i="60"/>
  <c r="O23" i="60"/>
  <c r="M23" i="60"/>
  <c r="L23" i="60"/>
  <c r="J23" i="60"/>
  <c r="I23" i="60"/>
  <c r="G23" i="60"/>
  <c r="F23" i="60"/>
  <c r="D23" i="60"/>
  <c r="C23" i="60"/>
  <c r="O20" i="60"/>
  <c r="M20" i="60"/>
  <c r="K20" i="60"/>
  <c r="I20" i="60"/>
  <c r="G20" i="60"/>
  <c r="E20" i="60"/>
  <c r="C20" i="60"/>
  <c r="B19" i="60"/>
  <c r="R18" i="60"/>
  <c r="R17" i="60"/>
  <c r="R16" i="60"/>
  <c r="R15" i="60"/>
  <c r="R14" i="60"/>
  <c r="R13" i="60"/>
  <c r="R12" i="60"/>
  <c r="R11" i="60"/>
  <c r="R10" i="60"/>
  <c r="R9" i="60"/>
  <c r="R8" i="60"/>
  <c r="R7" i="60"/>
  <c r="R6" i="60"/>
  <c r="R5" i="60"/>
  <c r="E3" i="60"/>
  <c r="C3" i="60"/>
  <c r="V36" i="59"/>
  <c r="U36" i="59"/>
  <c r="S36" i="59"/>
  <c r="R36" i="59"/>
  <c r="P36" i="59"/>
  <c r="O36" i="59"/>
  <c r="M36" i="59"/>
  <c r="L36" i="59"/>
  <c r="J36" i="59"/>
  <c r="I36" i="59"/>
  <c r="G36" i="59"/>
  <c r="F36" i="59"/>
  <c r="D36" i="59"/>
  <c r="C36" i="59"/>
  <c r="V35" i="59"/>
  <c r="U35" i="59"/>
  <c r="S35" i="59"/>
  <c r="R35" i="59"/>
  <c r="P35" i="59"/>
  <c r="O35" i="59"/>
  <c r="M35" i="59"/>
  <c r="L35" i="59"/>
  <c r="J35" i="59"/>
  <c r="I35" i="59"/>
  <c r="G35" i="59"/>
  <c r="F35" i="59"/>
  <c r="D35" i="59"/>
  <c r="C35" i="59"/>
  <c r="V34" i="59"/>
  <c r="U34" i="59"/>
  <c r="S34" i="59"/>
  <c r="R34" i="59"/>
  <c r="P34" i="59"/>
  <c r="O34" i="59"/>
  <c r="M34" i="59"/>
  <c r="L34" i="59"/>
  <c r="J34" i="59"/>
  <c r="I34" i="59"/>
  <c r="G34" i="59"/>
  <c r="F34" i="59"/>
  <c r="D34" i="59"/>
  <c r="C34" i="59"/>
  <c r="V33" i="59"/>
  <c r="U33" i="59"/>
  <c r="S33" i="59"/>
  <c r="R33" i="59"/>
  <c r="P33" i="59"/>
  <c r="O33" i="59"/>
  <c r="M33" i="59"/>
  <c r="L33" i="59"/>
  <c r="J33" i="59"/>
  <c r="I33" i="59"/>
  <c r="G33" i="59"/>
  <c r="F33" i="59"/>
  <c r="D33" i="59"/>
  <c r="C33" i="59"/>
  <c r="V32" i="59"/>
  <c r="U32" i="59"/>
  <c r="S32" i="59"/>
  <c r="R32" i="59"/>
  <c r="P32" i="59"/>
  <c r="O32" i="59"/>
  <c r="M32" i="59"/>
  <c r="L32" i="59"/>
  <c r="J32" i="59"/>
  <c r="I32" i="59"/>
  <c r="G32" i="59"/>
  <c r="F32" i="59"/>
  <c r="D32" i="59"/>
  <c r="C32" i="59"/>
  <c r="V31" i="59"/>
  <c r="U31" i="59"/>
  <c r="S31" i="59"/>
  <c r="R31" i="59"/>
  <c r="P31" i="59"/>
  <c r="O31" i="59"/>
  <c r="M31" i="59"/>
  <c r="L31" i="59"/>
  <c r="J31" i="59"/>
  <c r="I31" i="59"/>
  <c r="G31" i="59"/>
  <c r="F31" i="59"/>
  <c r="D31" i="59"/>
  <c r="C31" i="59"/>
  <c r="V30" i="59"/>
  <c r="U30" i="59"/>
  <c r="S30" i="59"/>
  <c r="R30" i="59"/>
  <c r="P30" i="59"/>
  <c r="O30" i="59"/>
  <c r="M30" i="59"/>
  <c r="L30" i="59"/>
  <c r="J30" i="59"/>
  <c r="I30" i="59"/>
  <c r="G30" i="59"/>
  <c r="F30" i="59"/>
  <c r="D30" i="59"/>
  <c r="C30" i="59"/>
  <c r="V29" i="59"/>
  <c r="U29" i="59"/>
  <c r="S29" i="59"/>
  <c r="R29" i="59"/>
  <c r="P29" i="59"/>
  <c r="O29" i="59"/>
  <c r="M29" i="59"/>
  <c r="L29" i="59"/>
  <c r="J29" i="59"/>
  <c r="I29" i="59"/>
  <c r="G29" i="59"/>
  <c r="F29" i="59"/>
  <c r="D29" i="59"/>
  <c r="C29" i="59"/>
  <c r="V28" i="59"/>
  <c r="U28" i="59"/>
  <c r="S28" i="59"/>
  <c r="R28" i="59"/>
  <c r="P28" i="59"/>
  <c r="O28" i="59"/>
  <c r="M28" i="59"/>
  <c r="L28" i="59"/>
  <c r="J28" i="59"/>
  <c r="I28" i="59"/>
  <c r="G28" i="59"/>
  <c r="H28" i="59" s="1"/>
  <c r="F28" i="59"/>
  <c r="D28" i="59"/>
  <c r="C28" i="59"/>
  <c r="V27" i="59"/>
  <c r="U27" i="59"/>
  <c r="S27" i="59"/>
  <c r="R27" i="59"/>
  <c r="P27" i="59"/>
  <c r="O27" i="59"/>
  <c r="M27" i="59"/>
  <c r="L27" i="59"/>
  <c r="J27" i="59"/>
  <c r="I27" i="59"/>
  <c r="G27" i="59"/>
  <c r="F27" i="59"/>
  <c r="D27" i="59"/>
  <c r="C27" i="59"/>
  <c r="V26" i="59"/>
  <c r="U26" i="59"/>
  <c r="S26" i="59"/>
  <c r="R26" i="59"/>
  <c r="P26" i="59"/>
  <c r="O26" i="59"/>
  <c r="M26" i="59"/>
  <c r="L26" i="59"/>
  <c r="J26" i="59"/>
  <c r="I26" i="59"/>
  <c r="G26" i="59"/>
  <c r="F26" i="59"/>
  <c r="D26" i="59"/>
  <c r="C26" i="59"/>
  <c r="V25" i="59"/>
  <c r="U25" i="59"/>
  <c r="S25" i="59"/>
  <c r="R25" i="59"/>
  <c r="P25" i="59"/>
  <c r="O25" i="59"/>
  <c r="M25" i="59"/>
  <c r="L25" i="59"/>
  <c r="N25" i="59" s="1"/>
  <c r="J25" i="59"/>
  <c r="I25" i="59"/>
  <c r="G25" i="59"/>
  <c r="F25" i="59"/>
  <c r="D25" i="59"/>
  <c r="C25" i="59"/>
  <c r="V24" i="59"/>
  <c r="U24" i="59"/>
  <c r="S24" i="59"/>
  <c r="R24" i="59"/>
  <c r="P24" i="59"/>
  <c r="O24" i="59"/>
  <c r="M24" i="59"/>
  <c r="L24" i="59"/>
  <c r="J24" i="59"/>
  <c r="I24" i="59"/>
  <c r="G24" i="59"/>
  <c r="F24" i="59"/>
  <c r="D24" i="59"/>
  <c r="C24" i="59"/>
  <c r="V23" i="59"/>
  <c r="U23" i="59"/>
  <c r="S23" i="59"/>
  <c r="R23" i="59"/>
  <c r="P23" i="59"/>
  <c r="O23" i="59"/>
  <c r="M23" i="59"/>
  <c r="L23" i="59"/>
  <c r="J23" i="59"/>
  <c r="I23" i="59"/>
  <c r="G23" i="59"/>
  <c r="F23" i="59"/>
  <c r="D23" i="59"/>
  <c r="C23" i="59"/>
  <c r="O20" i="59"/>
  <c r="M20" i="59"/>
  <c r="K20" i="59"/>
  <c r="I20" i="59"/>
  <c r="G20" i="59"/>
  <c r="E20" i="59"/>
  <c r="C20" i="59"/>
  <c r="B19" i="59"/>
  <c r="R18" i="59"/>
  <c r="R17" i="59"/>
  <c r="R16" i="59"/>
  <c r="R15" i="59"/>
  <c r="R14" i="59"/>
  <c r="R13" i="59"/>
  <c r="R12" i="59"/>
  <c r="R11" i="59"/>
  <c r="R10" i="59"/>
  <c r="R9" i="59"/>
  <c r="R8" i="59"/>
  <c r="R7" i="59"/>
  <c r="R6" i="59"/>
  <c r="R5" i="59"/>
  <c r="O3" i="59"/>
  <c r="M3" i="59"/>
  <c r="K3" i="59"/>
  <c r="I3" i="59"/>
  <c r="G3" i="59"/>
  <c r="E3" i="59"/>
  <c r="C3" i="59"/>
  <c r="N29" i="59" l="1"/>
  <c r="W30" i="59"/>
  <c r="H31" i="59"/>
  <c r="N31" i="59"/>
  <c r="K32" i="59"/>
  <c r="Q32" i="59"/>
  <c r="T33" i="59"/>
  <c r="E34" i="59"/>
  <c r="W34" i="59"/>
  <c r="H35" i="59"/>
  <c r="N35" i="59"/>
  <c r="W34" i="62"/>
  <c r="H24" i="59"/>
  <c r="T26" i="59"/>
  <c r="H32" i="59"/>
  <c r="T34" i="59"/>
  <c r="W26" i="61"/>
  <c r="Q25" i="62"/>
  <c r="K36" i="62"/>
  <c r="W36" i="62"/>
  <c r="N28" i="59"/>
  <c r="T28" i="59"/>
  <c r="T30" i="59"/>
  <c r="H36" i="59"/>
  <c r="E33" i="62"/>
  <c r="Q33" i="62"/>
  <c r="W36" i="61"/>
  <c r="K24" i="62"/>
  <c r="W32" i="62"/>
  <c r="H23" i="59"/>
  <c r="N23" i="59"/>
  <c r="K24" i="59"/>
  <c r="Q24" i="59"/>
  <c r="T25" i="59"/>
  <c r="E26" i="59"/>
  <c r="W26" i="59"/>
  <c r="H27" i="59"/>
  <c r="N27" i="59"/>
  <c r="Q29" i="59"/>
  <c r="W29" i="59"/>
  <c r="H30" i="59"/>
  <c r="K36" i="59"/>
  <c r="Q36" i="59"/>
  <c r="H24" i="60"/>
  <c r="N24" i="60"/>
  <c r="T24" i="60"/>
  <c r="H26" i="60"/>
  <c r="N26" i="60"/>
  <c r="T26" i="60"/>
  <c r="H28" i="60"/>
  <c r="N28" i="60"/>
  <c r="T28" i="60"/>
  <c r="H30" i="60"/>
  <c r="N30" i="60"/>
  <c r="T30" i="60"/>
  <c r="H32" i="60"/>
  <c r="N32" i="60"/>
  <c r="T32" i="60"/>
  <c r="H34" i="60"/>
  <c r="N34" i="60"/>
  <c r="T34" i="60"/>
  <c r="H36" i="60"/>
  <c r="N36" i="60"/>
  <c r="T36" i="60"/>
  <c r="W23" i="61"/>
  <c r="H24" i="61"/>
  <c r="W25" i="61"/>
  <c r="W27" i="61"/>
  <c r="E29" i="61"/>
  <c r="W29" i="61"/>
  <c r="H30" i="61"/>
  <c r="H32" i="61"/>
  <c r="H34" i="61"/>
  <c r="E35" i="61"/>
  <c r="K26" i="62"/>
  <c r="K30" i="62"/>
  <c r="H34" i="62"/>
  <c r="T23" i="63"/>
  <c r="H32" i="63"/>
  <c r="N32" i="63"/>
  <c r="Q33" i="63"/>
  <c r="H34" i="63"/>
  <c r="N34" i="63"/>
  <c r="H36" i="63"/>
  <c r="N36" i="63"/>
  <c r="K28" i="59"/>
  <c r="Q28" i="59"/>
  <c r="E31" i="59"/>
  <c r="K31" i="59"/>
  <c r="N32" i="59"/>
  <c r="T32" i="59"/>
  <c r="Q33" i="59"/>
  <c r="W33" i="59"/>
  <c r="H34" i="59"/>
  <c r="E35" i="59"/>
  <c r="K35" i="59"/>
  <c r="E23" i="62"/>
  <c r="H24" i="62"/>
  <c r="E25" i="62"/>
  <c r="E35" i="62"/>
  <c r="H36" i="62"/>
  <c r="E23" i="59"/>
  <c r="K23" i="59"/>
  <c r="N24" i="59"/>
  <c r="T24" i="59"/>
  <c r="Q25" i="59"/>
  <c r="W25" i="59"/>
  <c r="H26" i="59"/>
  <c r="E27" i="59"/>
  <c r="K27" i="59"/>
  <c r="T29" i="59"/>
  <c r="E30" i="59"/>
  <c r="N33" i="59"/>
  <c r="N36" i="59"/>
  <c r="T36" i="59"/>
  <c r="H23" i="60"/>
  <c r="N23" i="60"/>
  <c r="T23" i="60"/>
  <c r="H25" i="60"/>
  <c r="N25" i="60"/>
  <c r="T25" i="60"/>
  <c r="H27" i="60"/>
  <c r="N27" i="60"/>
  <c r="T27" i="60"/>
  <c r="H29" i="60"/>
  <c r="N29" i="60"/>
  <c r="T29" i="60"/>
  <c r="H31" i="60"/>
  <c r="N31" i="60"/>
  <c r="T31" i="60"/>
  <c r="H33" i="60"/>
  <c r="N33" i="60"/>
  <c r="T33" i="60"/>
  <c r="H35" i="60"/>
  <c r="N35" i="60"/>
  <c r="T35" i="60"/>
  <c r="K26" i="61"/>
  <c r="W28" i="61"/>
  <c r="K32" i="61"/>
  <c r="H35" i="61"/>
  <c r="W24" i="62"/>
  <c r="E27" i="62"/>
  <c r="Q27" i="62"/>
  <c r="Q29" i="62"/>
  <c r="W29" i="62"/>
  <c r="H30" i="62"/>
  <c r="K34" i="62"/>
  <c r="T27" i="63"/>
  <c r="H29" i="63"/>
  <c r="Q30" i="63"/>
  <c r="N31" i="63"/>
  <c r="K32" i="63"/>
  <c r="Q32" i="63"/>
  <c r="K34" i="63"/>
  <c r="Q34" i="63"/>
  <c r="K36" i="63"/>
  <c r="Q36" i="63"/>
  <c r="W35" i="63"/>
  <c r="T31" i="63"/>
  <c r="K35" i="63"/>
  <c r="Q28" i="63"/>
  <c r="E30" i="63"/>
  <c r="W27" i="63"/>
  <c r="K31" i="63"/>
  <c r="X37" i="65"/>
  <c r="C19" i="65"/>
  <c r="Q27" i="61"/>
  <c r="T31" i="61"/>
  <c r="X37" i="64"/>
  <c r="K33" i="63"/>
  <c r="T33" i="63"/>
  <c r="T35" i="63"/>
  <c r="Q35" i="63"/>
  <c r="N35" i="63"/>
  <c r="E24" i="63"/>
  <c r="N26" i="63"/>
  <c r="Q26" i="63"/>
  <c r="K29" i="63"/>
  <c r="W29" i="63"/>
  <c r="N33" i="63"/>
  <c r="W33" i="63"/>
  <c r="T29" i="63"/>
  <c r="K23" i="63"/>
  <c r="T25" i="63"/>
  <c r="H25" i="63"/>
  <c r="E32" i="63"/>
  <c r="Q31" i="63"/>
  <c r="W31" i="63"/>
  <c r="E26" i="63"/>
  <c r="N30" i="63"/>
  <c r="W26" i="62"/>
  <c r="W30" i="62"/>
  <c r="H32" i="62"/>
  <c r="W25" i="62"/>
  <c r="Q35" i="62"/>
  <c r="Q23" i="62"/>
  <c r="W23" i="62"/>
  <c r="K32" i="62"/>
  <c r="H26" i="62"/>
  <c r="E31" i="62"/>
  <c r="E29" i="62"/>
  <c r="H28" i="62"/>
  <c r="W27" i="62"/>
  <c r="T33" i="61"/>
  <c r="E27" i="61"/>
  <c r="Q31" i="61"/>
  <c r="E28" i="63"/>
  <c r="W28" i="62"/>
  <c r="K28" i="62"/>
  <c r="Q29" i="61"/>
  <c r="K24" i="61"/>
  <c r="H28" i="61"/>
  <c r="K28" i="61"/>
  <c r="Q35" i="61"/>
  <c r="H26" i="61"/>
  <c r="Q25" i="61"/>
  <c r="K30" i="61"/>
  <c r="Q33" i="61"/>
  <c r="E33" i="61"/>
  <c r="W32" i="61"/>
  <c r="W24" i="61"/>
  <c r="Q23" i="61"/>
  <c r="E25" i="61"/>
  <c r="W34" i="61"/>
  <c r="Q23" i="59"/>
  <c r="W23" i="59"/>
  <c r="W24" i="59"/>
  <c r="H25" i="59"/>
  <c r="N26" i="59"/>
  <c r="T27" i="59"/>
  <c r="E28" i="59"/>
  <c r="E29" i="59"/>
  <c r="K29" i="59"/>
  <c r="K30" i="59"/>
  <c r="Q30" i="59"/>
  <c r="Q31" i="59"/>
  <c r="W31" i="59"/>
  <c r="W32" i="59"/>
  <c r="H33" i="59"/>
  <c r="N34" i="59"/>
  <c r="T35" i="59"/>
  <c r="E36" i="59"/>
  <c r="T23" i="59"/>
  <c r="E24" i="59"/>
  <c r="E25" i="59"/>
  <c r="K25" i="59"/>
  <c r="K26" i="59"/>
  <c r="Q26" i="59"/>
  <c r="Q27" i="59"/>
  <c r="W27" i="59"/>
  <c r="W28" i="59"/>
  <c r="H29" i="59"/>
  <c r="N30" i="59"/>
  <c r="T31" i="59"/>
  <c r="E32" i="59"/>
  <c r="E33" i="59"/>
  <c r="K33" i="59"/>
  <c r="K34" i="59"/>
  <c r="E24" i="60"/>
  <c r="K24" i="60"/>
  <c r="Q24" i="60"/>
  <c r="W24" i="60"/>
  <c r="E26" i="60"/>
  <c r="K26" i="60"/>
  <c r="Q26" i="60"/>
  <c r="W26" i="60"/>
  <c r="E28" i="60"/>
  <c r="K28" i="60"/>
  <c r="Q28" i="60"/>
  <c r="W28" i="60"/>
  <c r="E30" i="60"/>
  <c r="K30" i="60"/>
  <c r="Q30" i="60"/>
  <c r="W30" i="60"/>
  <c r="E32" i="60"/>
  <c r="K32" i="60"/>
  <c r="Q32" i="60"/>
  <c r="W32" i="60"/>
  <c r="E34" i="60"/>
  <c r="K34" i="60"/>
  <c r="Q34" i="60"/>
  <c r="W34" i="60"/>
  <c r="E36" i="60"/>
  <c r="K36" i="60"/>
  <c r="Q36" i="60"/>
  <c r="W36" i="60"/>
  <c r="H23" i="61"/>
  <c r="N23" i="61"/>
  <c r="T24" i="61"/>
  <c r="H25" i="61"/>
  <c r="N25" i="61"/>
  <c r="T26" i="61"/>
  <c r="H27" i="61"/>
  <c r="N27" i="61"/>
  <c r="T28" i="61"/>
  <c r="H29" i="61"/>
  <c r="N29" i="61"/>
  <c r="T30" i="61"/>
  <c r="H36" i="61"/>
  <c r="H23" i="62"/>
  <c r="N23" i="62"/>
  <c r="T24" i="62"/>
  <c r="H25" i="62"/>
  <c r="N25" i="62"/>
  <c r="T26" i="62"/>
  <c r="H27" i="62"/>
  <c r="N27" i="62"/>
  <c r="T28" i="62"/>
  <c r="H29" i="62"/>
  <c r="N29" i="62"/>
  <c r="T30" i="62"/>
  <c r="H31" i="62"/>
  <c r="N31" i="62"/>
  <c r="N32" i="62"/>
  <c r="T32" i="62"/>
  <c r="H33" i="62"/>
  <c r="N33" i="62"/>
  <c r="N34" i="62"/>
  <c r="T34" i="62"/>
  <c r="H35" i="62"/>
  <c r="N35" i="62"/>
  <c r="N36" i="62"/>
  <c r="T36" i="62"/>
  <c r="N24" i="63"/>
  <c r="H27" i="63"/>
  <c r="T32" i="63"/>
  <c r="T34" i="63"/>
  <c r="T36" i="63"/>
  <c r="N35" i="61"/>
  <c r="N36" i="61"/>
  <c r="T36" i="61"/>
  <c r="T31" i="62"/>
  <c r="T33" i="62"/>
  <c r="T35" i="62"/>
  <c r="Q34" i="59"/>
  <c r="Q35" i="59"/>
  <c r="W35" i="59"/>
  <c r="W36" i="59"/>
  <c r="E23" i="60"/>
  <c r="K23" i="60"/>
  <c r="Q23" i="60"/>
  <c r="W23" i="60"/>
  <c r="E25" i="60"/>
  <c r="K25" i="60"/>
  <c r="Q25" i="60"/>
  <c r="W25" i="60"/>
  <c r="E27" i="60"/>
  <c r="K27" i="60"/>
  <c r="Q27" i="60"/>
  <c r="W27" i="60"/>
  <c r="E29" i="60"/>
  <c r="K29" i="60"/>
  <c r="Q29" i="60"/>
  <c r="W29" i="60"/>
  <c r="E31" i="60"/>
  <c r="K31" i="60"/>
  <c r="Q31" i="60"/>
  <c r="W31" i="60"/>
  <c r="E33" i="60"/>
  <c r="K33" i="60"/>
  <c r="Q33" i="60"/>
  <c r="W33" i="60"/>
  <c r="E35" i="60"/>
  <c r="K35" i="60"/>
  <c r="Q35" i="60"/>
  <c r="W35" i="60"/>
  <c r="Q24" i="61"/>
  <c r="Q26" i="61"/>
  <c r="Q28" i="61"/>
  <c r="Q30" i="61"/>
  <c r="W30" i="61"/>
  <c r="H31" i="61"/>
  <c r="N31" i="61"/>
  <c r="N32" i="61"/>
  <c r="T32" i="61"/>
  <c r="H33" i="61"/>
  <c r="N33" i="61"/>
  <c r="T35" i="61"/>
  <c r="Q24" i="62"/>
  <c r="Q26" i="62"/>
  <c r="Q28" i="62"/>
  <c r="Q30" i="62"/>
  <c r="H23" i="63"/>
  <c r="N28" i="63"/>
  <c r="H31" i="63"/>
  <c r="H33" i="63"/>
  <c r="H35" i="63"/>
  <c r="E31" i="61"/>
  <c r="E23" i="61"/>
  <c r="Q23" i="63"/>
  <c r="H24" i="63"/>
  <c r="W24" i="63"/>
  <c r="Q25" i="63"/>
  <c r="H26" i="63"/>
  <c r="W26" i="63"/>
  <c r="Q27" i="63"/>
  <c r="H28" i="63"/>
  <c r="W28" i="63"/>
  <c r="Q29" i="63"/>
  <c r="H30" i="63"/>
  <c r="W30" i="63"/>
  <c r="W32" i="63"/>
  <c r="W34" i="63"/>
  <c r="W36" i="63"/>
  <c r="E23" i="63"/>
  <c r="N23" i="63"/>
  <c r="K24" i="63"/>
  <c r="T24" i="63"/>
  <c r="E25" i="63"/>
  <c r="N25" i="63"/>
  <c r="K26" i="63"/>
  <c r="T26" i="63"/>
  <c r="E27" i="63"/>
  <c r="N27" i="63"/>
  <c r="K28" i="63"/>
  <c r="T28" i="63"/>
  <c r="E29" i="63"/>
  <c r="N29" i="63"/>
  <c r="K30" i="63"/>
  <c r="T30" i="63"/>
  <c r="E31" i="63"/>
  <c r="E33" i="63"/>
  <c r="E35" i="63"/>
  <c r="E32" i="62"/>
  <c r="E34" i="62"/>
  <c r="E36" i="62"/>
  <c r="K23" i="62"/>
  <c r="T23" i="62"/>
  <c r="E24" i="62"/>
  <c r="N24" i="62"/>
  <c r="K25" i="62"/>
  <c r="T25" i="62"/>
  <c r="E26" i="62"/>
  <c r="N26" i="62"/>
  <c r="K27" i="62"/>
  <c r="T27" i="62"/>
  <c r="E28" i="62"/>
  <c r="N28" i="62"/>
  <c r="K29" i="62"/>
  <c r="T29" i="62"/>
  <c r="E30" i="62"/>
  <c r="N30" i="62"/>
  <c r="K31" i="62"/>
  <c r="Q32" i="62"/>
  <c r="K33" i="62"/>
  <c r="Q34" i="62"/>
  <c r="K35" i="62"/>
  <c r="Q36" i="62"/>
  <c r="W31" i="62"/>
  <c r="W33" i="62"/>
  <c r="W35" i="62"/>
  <c r="E32" i="61"/>
  <c r="E34" i="61"/>
  <c r="E36" i="61"/>
  <c r="K23" i="61"/>
  <c r="T23" i="61"/>
  <c r="E24" i="61"/>
  <c r="N24" i="61"/>
  <c r="K25" i="61"/>
  <c r="T25" i="61"/>
  <c r="E26" i="61"/>
  <c r="N26" i="61"/>
  <c r="K27" i="61"/>
  <c r="T27" i="61"/>
  <c r="E28" i="61"/>
  <c r="N28" i="61"/>
  <c r="K29" i="61"/>
  <c r="T29" i="61"/>
  <c r="E30" i="61"/>
  <c r="N30" i="61"/>
  <c r="K31" i="61"/>
  <c r="Q32" i="61"/>
  <c r="K33" i="61"/>
  <c r="K35" i="61"/>
  <c r="Q36" i="61"/>
  <c r="W31" i="61"/>
  <c r="W33" i="61"/>
  <c r="W35" i="61"/>
  <c r="O20" i="57"/>
  <c r="M20" i="57"/>
  <c r="K20" i="57"/>
  <c r="I20" i="57"/>
  <c r="G20" i="57"/>
  <c r="E20" i="57"/>
  <c r="C20" i="57"/>
  <c r="R15" i="57"/>
  <c r="R16" i="57"/>
  <c r="R17" i="57"/>
  <c r="C34" i="57"/>
  <c r="D34" i="57"/>
  <c r="F34" i="57"/>
  <c r="G34" i="57"/>
  <c r="I34" i="57"/>
  <c r="J34" i="57"/>
  <c r="L34" i="57"/>
  <c r="M34" i="57"/>
  <c r="O34" i="57"/>
  <c r="P34" i="57"/>
  <c r="R34" i="57"/>
  <c r="S34" i="57"/>
  <c r="U34" i="57"/>
  <c r="V34" i="57"/>
  <c r="C35" i="57"/>
  <c r="D35" i="57"/>
  <c r="F35" i="57"/>
  <c r="G35" i="57"/>
  <c r="I35" i="57"/>
  <c r="J35" i="57"/>
  <c r="L35" i="57"/>
  <c r="M35" i="57"/>
  <c r="O35" i="57"/>
  <c r="P35" i="57"/>
  <c r="R35" i="57"/>
  <c r="S35" i="57"/>
  <c r="U35" i="57"/>
  <c r="V35" i="57"/>
  <c r="V36" i="57"/>
  <c r="U36" i="57"/>
  <c r="S36" i="57"/>
  <c r="R36" i="57"/>
  <c r="P36" i="57"/>
  <c r="O36" i="57"/>
  <c r="M36" i="57"/>
  <c r="L36" i="57"/>
  <c r="J36" i="57"/>
  <c r="I36" i="57"/>
  <c r="G36" i="57"/>
  <c r="F36" i="57"/>
  <c r="D36" i="57"/>
  <c r="C36" i="57"/>
  <c r="V33" i="57"/>
  <c r="U33" i="57"/>
  <c r="S33" i="57"/>
  <c r="R33" i="57"/>
  <c r="P33" i="57"/>
  <c r="O33" i="57"/>
  <c r="M33" i="57"/>
  <c r="L33" i="57"/>
  <c r="J33" i="57"/>
  <c r="I33" i="57"/>
  <c r="G33" i="57"/>
  <c r="F33" i="57"/>
  <c r="D33" i="57"/>
  <c r="C33" i="57"/>
  <c r="V32" i="57"/>
  <c r="U32" i="57"/>
  <c r="S32" i="57"/>
  <c r="R32" i="57"/>
  <c r="P32" i="57"/>
  <c r="O32" i="57"/>
  <c r="M32" i="57"/>
  <c r="L32" i="57"/>
  <c r="J32" i="57"/>
  <c r="I32" i="57"/>
  <c r="G32" i="57"/>
  <c r="F32" i="57"/>
  <c r="D32" i="57"/>
  <c r="C32" i="57"/>
  <c r="V31" i="57"/>
  <c r="U31" i="57"/>
  <c r="S31" i="57"/>
  <c r="R31" i="57"/>
  <c r="P31" i="57"/>
  <c r="O31" i="57"/>
  <c r="M31" i="57"/>
  <c r="L31" i="57"/>
  <c r="J31" i="57"/>
  <c r="I31" i="57"/>
  <c r="G31" i="57"/>
  <c r="F31" i="57"/>
  <c r="D31" i="57"/>
  <c r="C31" i="57"/>
  <c r="V30" i="57"/>
  <c r="U30" i="57"/>
  <c r="S30" i="57"/>
  <c r="R30" i="57"/>
  <c r="P30" i="57"/>
  <c r="O30" i="57"/>
  <c r="M30" i="57"/>
  <c r="L30" i="57"/>
  <c r="J30" i="57"/>
  <c r="I30" i="57"/>
  <c r="G30" i="57"/>
  <c r="F30" i="57"/>
  <c r="D30" i="57"/>
  <c r="C30" i="57"/>
  <c r="V29" i="57"/>
  <c r="U29" i="57"/>
  <c r="S29" i="57"/>
  <c r="R29" i="57"/>
  <c r="P29" i="57"/>
  <c r="O29" i="57"/>
  <c r="M29" i="57"/>
  <c r="L29" i="57"/>
  <c r="J29" i="57"/>
  <c r="I29" i="57"/>
  <c r="G29" i="57"/>
  <c r="F29" i="57"/>
  <c r="D29" i="57"/>
  <c r="C29" i="57"/>
  <c r="V28" i="57"/>
  <c r="U28" i="57"/>
  <c r="S28" i="57"/>
  <c r="R28" i="57"/>
  <c r="P28" i="57"/>
  <c r="O28" i="57"/>
  <c r="M28" i="57"/>
  <c r="L28" i="57"/>
  <c r="J28" i="57"/>
  <c r="I28" i="57"/>
  <c r="G28" i="57"/>
  <c r="F28" i="57"/>
  <c r="D28" i="57"/>
  <c r="C28" i="57"/>
  <c r="V27" i="57"/>
  <c r="U27" i="57"/>
  <c r="S27" i="57"/>
  <c r="R27" i="57"/>
  <c r="P27" i="57"/>
  <c r="O27" i="57"/>
  <c r="M27" i="57"/>
  <c r="L27" i="57"/>
  <c r="J27" i="57"/>
  <c r="I27" i="57"/>
  <c r="G27" i="57"/>
  <c r="F27" i="57"/>
  <c r="D27" i="57"/>
  <c r="C27" i="57"/>
  <c r="V26" i="57"/>
  <c r="U26" i="57"/>
  <c r="S26" i="57"/>
  <c r="R26" i="57"/>
  <c r="P26" i="57"/>
  <c r="O26" i="57"/>
  <c r="M26" i="57"/>
  <c r="L26" i="57"/>
  <c r="J26" i="57"/>
  <c r="I26" i="57"/>
  <c r="G26" i="57"/>
  <c r="F26" i="57"/>
  <c r="D26" i="57"/>
  <c r="C26" i="57"/>
  <c r="V25" i="57"/>
  <c r="U25" i="57"/>
  <c r="S25" i="57"/>
  <c r="R25" i="57"/>
  <c r="P25" i="57"/>
  <c r="O25" i="57"/>
  <c r="M25" i="57"/>
  <c r="L25" i="57"/>
  <c r="J25" i="57"/>
  <c r="I25" i="57"/>
  <c r="G25" i="57"/>
  <c r="F25" i="57"/>
  <c r="D25" i="57"/>
  <c r="C25" i="57"/>
  <c r="V24" i="57"/>
  <c r="U24" i="57"/>
  <c r="S24" i="57"/>
  <c r="R24" i="57"/>
  <c r="P24" i="57"/>
  <c r="O24" i="57"/>
  <c r="M24" i="57"/>
  <c r="L24" i="57"/>
  <c r="J24" i="57"/>
  <c r="I24" i="57"/>
  <c r="G24" i="57"/>
  <c r="F24" i="57"/>
  <c r="D24" i="57"/>
  <c r="C24" i="57"/>
  <c r="V23" i="57"/>
  <c r="U23" i="57"/>
  <c r="S23" i="57"/>
  <c r="R23" i="57"/>
  <c r="P23" i="57"/>
  <c r="O23" i="57"/>
  <c r="M23" i="57"/>
  <c r="L23" i="57"/>
  <c r="J23" i="57"/>
  <c r="I23" i="57"/>
  <c r="G23" i="57"/>
  <c r="F23" i="57"/>
  <c r="D23" i="57"/>
  <c r="C23" i="57"/>
  <c r="B19" i="57"/>
  <c r="R18" i="57"/>
  <c r="R14" i="57"/>
  <c r="R13" i="57"/>
  <c r="R12" i="57"/>
  <c r="R11" i="57"/>
  <c r="R10" i="57"/>
  <c r="R9" i="57"/>
  <c r="R8" i="57"/>
  <c r="R7" i="57"/>
  <c r="R6" i="57"/>
  <c r="R5" i="57"/>
  <c r="O3" i="57"/>
  <c r="M3" i="57"/>
  <c r="K3" i="57"/>
  <c r="I3" i="57"/>
  <c r="G3" i="57"/>
  <c r="E3" i="57"/>
  <c r="C3" i="57"/>
  <c r="H68" i="35"/>
  <c r="G68" i="35"/>
  <c r="E68" i="35"/>
  <c r="E70" i="35" s="1"/>
  <c r="C68" i="35"/>
  <c r="C70" i="35" s="1"/>
  <c r="H37" i="60" l="1"/>
  <c r="E19" i="60" s="1"/>
  <c r="N37" i="59"/>
  <c r="I19" i="59" s="1"/>
  <c r="X34" i="61"/>
  <c r="Q16" i="61" s="1"/>
  <c r="X23" i="59"/>
  <c r="Q5" i="59" s="1"/>
  <c r="X33" i="59"/>
  <c r="Q15" i="59" s="1"/>
  <c r="X27" i="59"/>
  <c r="Q9" i="59" s="1"/>
  <c r="X35" i="59"/>
  <c r="Q17" i="59" s="1"/>
  <c r="X23" i="60"/>
  <c r="Q5" i="60" s="1"/>
  <c r="X36" i="59"/>
  <c r="Q18" i="59" s="1"/>
  <c r="E37" i="60"/>
  <c r="T37" i="59"/>
  <c r="M19" i="59" s="1"/>
  <c r="X28" i="59"/>
  <c r="Q10" i="59" s="1"/>
  <c r="N37" i="60"/>
  <c r="I19" i="60" s="1"/>
  <c r="X30" i="59"/>
  <c r="Q12" i="59" s="1"/>
  <c r="X25" i="59"/>
  <c r="Q7" i="59" s="1"/>
  <c r="X32" i="59"/>
  <c r="Q14" i="59" s="1"/>
  <c r="X26" i="59"/>
  <c r="Q8" i="59" s="1"/>
  <c r="K37" i="60"/>
  <c r="G19" i="60" s="1"/>
  <c r="X24" i="59"/>
  <c r="Q6" i="59" s="1"/>
  <c r="X34" i="59"/>
  <c r="Q16" i="59" s="1"/>
  <c r="T37" i="60"/>
  <c r="M19" i="60" s="1"/>
  <c r="Q37" i="60"/>
  <c r="K19" i="60" s="1"/>
  <c r="E37" i="59"/>
  <c r="C19" i="59" s="1"/>
  <c r="X33" i="62"/>
  <c r="Q15" i="62" s="1"/>
  <c r="X31" i="59"/>
  <c r="Q13" i="59" s="1"/>
  <c r="X29" i="59"/>
  <c r="Q11" i="59" s="1"/>
  <c r="H37" i="59"/>
  <c r="E19" i="59" s="1"/>
  <c r="X36" i="63"/>
  <c r="Q18" i="63" s="1"/>
  <c r="X34" i="63"/>
  <c r="Q16" i="63" s="1"/>
  <c r="X35" i="63"/>
  <c r="Q17" i="63" s="1"/>
  <c r="X32" i="63"/>
  <c r="Q14" i="63" s="1"/>
  <c r="X31" i="63"/>
  <c r="Q13" i="63" s="1"/>
  <c r="X30" i="63"/>
  <c r="Q12" i="63" s="1"/>
  <c r="W37" i="62"/>
  <c r="O19" i="62" s="1"/>
  <c r="X25" i="62"/>
  <c r="Q7" i="62" s="1"/>
  <c r="H37" i="62"/>
  <c r="E19" i="62" s="1"/>
  <c r="W37" i="63"/>
  <c r="O19" i="63" s="1"/>
  <c r="X28" i="62"/>
  <c r="Q10" i="62" s="1"/>
  <c r="X27" i="61"/>
  <c r="Q9" i="61" s="1"/>
  <c r="X29" i="61"/>
  <c r="Q11" i="61" s="1"/>
  <c r="X25" i="61"/>
  <c r="Q7" i="61" s="1"/>
  <c r="X33" i="61"/>
  <c r="Q15" i="61" s="1"/>
  <c r="X23" i="61"/>
  <c r="Q5" i="61" s="1"/>
  <c r="H37" i="61"/>
  <c r="E19" i="61" s="1"/>
  <c r="W37" i="61"/>
  <c r="O19" i="61" s="1"/>
  <c r="W37" i="59"/>
  <c r="O19" i="59" s="1"/>
  <c r="W37" i="60"/>
  <c r="O19" i="60" s="1"/>
  <c r="N37" i="61"/>
  <c r="I19" i="61" s="1"/>
  <c r="X33" i="63"/>
  <c r="Q15" i="63" s="1"/>
  <c r="X28" i="63"/>
  <c r="Q10" i="63" s="1"/>
  <c r="K37" i="63"/>
  <c r="G19" i="63" s="1"/>
  <c r="K37" i="59"/>
  <c r="G19" i="59" s="1"/>
  <c r="Q37" i="59"/>
  <c r="K19" i="59" s="1"/>
  <c r="X35" i="61"/>
  <c r="Q17" i="61" s="1"/>
  <c r="X26" i="61"/>
  <c r="Q8" i="61" s="1"/>
  <c r="X24" i="61"/>
  <c r="Q6" i="61" s="1"/>
  <c r="X36" i="61"/>
  <c r="Q18" i="61" s="1"/>
  <c r="X35" i="62"/>
  <c r="Q17" i="62" s="1"/>
  <c r="X31" i="62"/>
  <c r="Q13" i="62" s="1"/>
  <c r="X29" i="62"/>
  <c r="Q11" i="62" s="1"/>
  <c r="X27" i="62"/>
  <c r="Q9" i="62" s="1"/>
  <c r="X32" i="62"/>
  <c r="Q14" i="62" s="1"/>
  <c r="H37" i="63"/>
  <c r="E19" i="63" s="1"/>
  <c r="X31" i="61"/>
  <c r="Q13" i="61" s="1"/>
  <c r="X36" i="60"/>
  <c r="Q18" i="60" s="1"/>
  <c r="X34" i="60"/>
  <c r="Q16" i="60" s="1"/>
  <c r="X32" i="60"/>
  <c r="Q14" i="60" s="1"/>
  <c r="X30" i="60"/>
  <c r="Q12" i="60" s="1"/>
  <c r="X28" i="60"/>
  <c r="Q10" i="60" s="1"/>
  <c r="X26" i="60"/>
  <c r="Q8" i="60" s="1"/>
  <c r="X24" i="60"/>
  <c r="Q6" i="60" s="1"/>
  <c r="T37" i="63"/>
  <c r="M19" i="63" s="1"/>
  <c r="N35" i="57"/>
  <c r="Q37" i="61"/>
  <c r="K19" i="61" s="1"/>
  <c r="Q37" i="62"/>
  <c r="K19" i="62" s="1"/>
  <c r="N37" i="62"/>
  <c r="I19" i="62" s="1"/>
  <c r="X25" i="63"/>
  <c r="Q7" i="63" s="1"/>
  <c r="X26" i="63"/>
  <c r="Q8" i="63" s="1"/>
  <c r="X35" i="60"/>
  <c r="Q17" i="60" s="1"/>
  <c r="X33" i="60"/>
  <c r="Q15" i="60" s="1"/>
  <c r="X31" i="60"/>
  <c r="Q13" i="60" s="1"/>
  <c r="X29" i="60"/>
  <c r="Q11" i="60" s="1"/>
  <c r="X27" i="60"/>
  <c r="Q9" i="60" s="1"/>
  <c r="X25" i="60"/>
  <c r="Q7" i="60" s="1"/>
  <c r="N37" i="63"/>
  <c r="I19" i="63" s="1"/>
  <c r="Q37" i="63"/>
  <c r="K19" i="63" s="1"/>
  <c r="X29" i="63"/>
  <c r="Q11" i="63" s="1"/>
  <c r="E37" i="63"/>
  <c r="X23" i="63"/>
  <c r="Q5" i="63" s="1"/>
  <c r="X27" i="63"/>
  <c r="X24" i="63"/>
  <c r="Q6" i="63" s="1"/>
  <c r="K37" i="62"/>
  <c r="G19" i="62" s="1"/>
  <c r="X34" i="62"/>
  <c r="Q16" i="62" s="1"/>
  <c r="X26" i="62"/>
  <c r="Q8" i="62" s="1"/>
  <c r="E37" i="62"/>
  <c r="X24" i="62"/>
  <c r="Q6" i="62" s="1"/>
  <c r="X23" i="62"/>
  <c r="Q5" i="62" s="1"/>
  <c r="X30" i="62"/>
  <c r="Q12" i="62" s="1"/>
  <c r="T37" i="62"/>
  <c r="M19" i="62" s="1"/>
  <c r="X36" i="62"/>
  <c r="Q18" i="62" s="1"/>
  <c r="X30" i="61"/>
  <c r="Q12" i="61" s="1"/>
  <c r="T37" i="61"/>
  <c r="M19" i="61" s="1"/>
  <c r="X28" i="61"/>
  <c r="Q10" i="61" s="1"/>
  <c r="K37" i="61"/>
  <c r="G19" i="61" s="1"/>
  <c r="E37" i="61"/>
  <c r="X32" i="61"/>
  <c r="Q14" i="61" s="1"/>
  <c r="C19" i="60"/>
  <c r="T34" i="57"/>
  <c r="H34" i="57"/>
  <c r="N31" i="57"/>
  <c r="K32" i="57"/>
  <c r="Q32" i="57"/>
  <c r="K35" i="57"/>
  <c r="E35" i="57"/>
  <c r="E34" i="57"/>
  <c r="N24" i="57"/>
  <c r="T35" i="57"/>
  <c r="N34" i="57"/>
  <c r="K26" i="57"/>
  <c r="H35" i="57"/>
  <c r="W34" i="57"/>
  <c r="W35" i="57"/>
  <c r="Q35" i="57"/>
  <c r="Q34" i="57"/>
  <c r="K34" i="57"/>
  <c r="T24" i="57"/>
  <c r="W30" i="57"/>
  <c r="T26" i="57"/>
  <c r="E27" i="57"/>
  <c r="H28" i="57"/>
  <c r="N33" i="57"/>
  <c r="W36" i="57"/>
  <c r="H23" i="57"/>
  <c r="T23" i="57"/>
  <c r="T25" i="57"/>
  <c r="T27" i="57"/>
  <c r="H29" i="57"/>
  <c r="Q26" i="57"/>
  <c r="W26" i="57"/>
  <c r="N27" i="57"/>
  <c r="E31" i="57"/>
  <c r="Q31" i="57"/>
  <c r="H32" i="57"/>
  <c r="T32" i="57"/>
  <c r="Q33" i="57"/>
  <c r="W33" i="57"/>
  <c r="H36" i="57"/>
  <c r="T36" i="57"/>
  <c r="W24" i="57"/>
  <c r="N25" i="57"/>
  <c r="T28" i="57"/>
  <c r="E29" i="57"/>
  <c r="E25" i="57"/>
  <c r="Q25" i="57"/>
  <c r="K28" i="57"/>
  <c r="W28" i="57"/>
  <c r="E23" i="57"/>
  <c r="Q23" i="57"/>
  <c r="H24" i="57"/>
  <c r="H27" i="57"/>
  <c r="Q27" i="57"/>
  <c r="N28" i="57"/>
  <c r="N29" i="57"/>
  <c r="E30" i="57"/>
  <c r="K30" i="57"/>
  <c r="H31" i="57"/>
  <c r="T31" i="57"/>
  <c r="H33" i="57"/>
  <c r="T33" i="57"/>
  <c r="N23" i="57"/>
  <c r="K24" i="57"/>
  <c r="W25" i="57"/>
  <c r="H26" i="57"/>
  <c r="N26" i="57"/>
  <c r="K29" i="57"/>
  <c r="Q29" i="57"/>
  <c r="H30" i="57"/>
  <c r="T30" i="57"/>
  <c r="N32" i="57"/>
  <c r="N36" i="57"/>
  <c r="K23" i="57"/>
  <c r="E24" i="57"/>
  <c r="H25" i="57"/>
  <c r="W27" i="57"/>
  <c r="Q28" i="57"/>
  <c r="T29" i="57"/>
  <c r="N30" i="57"/>
  <c r="K31" i="57"/>
  <c r="E32" i="57"/>
  <c r="E33" i="57"/>
  <c r="K33" i="57"/>
  <c r="K36" i="57"/>
  <c r="Q36" i="57"/>
  <c r="K25" i="57"/>
  <c r="E26" i="57"/>
  <c r="W29" i="57"/>
  <c r="Q30" i="57"/>
  <c r="E36" i="57"/>
  <c r="W23" i="57"/>
  <c r="Q24" i="57"/>
  <c r="K27" i="57"/>
  <c r="E28" i="57"/>
  <c r="W31" i="57"/>
  <c r="W32" i="57"/>
  <c r="F66" i="35"/>
  <c r="F64" i="35"/>
  <c r="F62" i="35"/>
  <c r="F60" i="35"/>
  <c r="F58" i="35"/>
  <c r="F56" i="35"/>
  <c r="F54" i="35"/>
  <c r="F52" i="35"/>
  <c r="F50" i="35"/>
  <c r="F48" i="35"/>
  <c r="F46" i="35"/>
  <c r="F44" i="35"/>
  <c r="F42" i="35"/>
  <c r="F40" i="35"/>
  <c r="F38" i="35"/>
  <c r="F36" i="35"/>
  <c r="F34" i="35"/>
  <c r="F32" i="35"/>
  <c r="F30" i="35"/>
  <c r="F28" i="35"/>
  <c r="F26" i="35"/>
  <c r="F24" i="35"/>
  <c r="F22" i="35"/>
  <c r="F20" i="35"/>
  <c r="F18" i="35"/>
  <c r="F16" i="35"/>
  <c r="F67" i="35"/>
  <c r="F65" i="35"/>
  <c r="F63" i="35"/>
  <c r="F61" i="35"/>
  <c r="F59" i="35"/>
  <c r="F57" i="35"/>
  <c r="F55" i="35"/>
  <c r="F53" i="35"/>
  <c r="F51" i="35"/>
  <c r="F49" i="35"/>
  <c r="F47" i="35"/>
  <c r="F45" i="35"/>
  <c r="F43" i="35"/>
  <c r="F41" i="35"/>
  <c r="F39" i="35"/>
  <c r="F37" i="35"/>
  <c r="F35" i="35"/>
  <c r="F33" i="35"/>
  <c r="F31" i="35"/>
  <c r="F29" i="35"/>
  <c r="F27" i="35"/>
  <c r="F25" i="35"/>
  <c r="F23" i="35"/>
  <c r="F21" i="35"/>
  <c r="F19" i="35"/>
  <c r="F17" i="35"/>
  <c r="F15" i="35"/>
  <c r="D66" i="35"/>
  <c r="D64" i="35"/>
  <c r="D62" i="35"/>
  <c r="D60" i="35"/>
  <c r="D58" i="35"/>
  <c r="D56" i="35"/>
  <c r="D54" i="35"/>
  <c r="D52" i="35"/>
  <c r="D50" i="35"/>
  <c r="D48" i="35"/>
  <c r="D46" i="35"/>
  <c r="D44" i="35"/>
  <c r="D42" i="35"/>
  <c r="D40" i="35"/>
  <c r="D38" i="35"/>
  <c r="D36" i="35"/>
  <c r="D34" i="35"/>
  <c r="D32" i="35"/>
  <c r="D30" i="35"/>
  <c r="D28" i="35"/>
  <c r="D26" i="35"/>
  <c r="D24" i="35"/>
  <c r="D22" i="35"/>
  <c r="D20" i="35"/>
  <c r="D18" i="35"/>
  <c r="D16" i="35"/>
  <c r="D67" i="35"/>
  <c r="D65" i="35"/>
  <c r="D63" i="35"/>
  <c r="D61" i="35"/>
  <c r="D59" i="35"/>
  <c r="D57" i="35"/>
  <c r="D55" i="35"/>
  <c r="D53" i="35"/>
  <c r="D51" i="35"/>
  <c r="D49" i="35"/>
  <c r="D47" i="35"/>
  <c r="D45" i="35"/>
  <c r="D43" i="35"/>
  <c r="D41" i="35"/>
  <c r="D39" i="35"/>
  <c r="D37" i="35"/>
  <c r="D35" i="35"/>
  <c r="D33" i="35"/>
  <c r="D31" i="35"/>
  <c r="D29" i="35"/>
  <c r="D27" i="35"/>
  <c r="D25" i="35"/>
  <c r="D23" i="35"/>
  <c r="D21" i="35"/>
  <c r="D19" i="35"/>
  <c r="D17" i="35"/>
  <c r="D15" i="35"/>
  <c r="X37" i="60" l="1"/>
  <c r="X37" i="59"/>
  <c r="X37" i="63"/>
  <c r="C19" i="63"/>
  <c r="C19" i="62"/>
  <c r="X37" i="62"/>
  <c r="C19" i="61"/>
  <c r="X37" i="61"/>
  <c r="X29" i="57"/>
  <c r="Q11" i="57" s="1"/>
  <c r="X33" i="57"/>
  <c r="Q15" i="57" s="1"/>
  <c r="X27" i="57"/>
  <c r="Q9" i="57" s="1"/>
  <c r="H37" i="57"/>
  <c r="E19" i="57" s="1"/>
  <c r="X30" i="57"/>
  <c r="Q12" i="57" s="1"/>
  <c r="X34" i="57"/>
  <c r="Q16" i="57" s="1"/>
  <c r="X32" i="57"/>
  <c r="Q14" i="57" s="1"/>
  <c r="X36" i="57"/>
  <c r="X35" i="57"/>
  <c r="Q17" i="57" s="1"/>
  <c r="X24" i="57"/>
  <c r="Q6" i="57" s="1"/>
  <c r="E37" i="57"/>
  <c r="C19" i="57" s="1"/>
  <c r="Q37" i="57"/>
  <c r="K19" i="57" s="1"/>
  <c r="X26" i="57"/>
  <c r="Q8" i="57" s="1"/>
  <c r="N37" i="57"/>
  <c r="I19" i="57" s="1"/>
  <c r="X28" i="57"/>
  <c r="Q10" i="57" s="1"/>
  <c r="Q18" i="57"/>
  <c r="K37" i="57"/>
  <c r="G19" i="57" s="1"/>
  <c r="T37" i="57"/>
  <c r="M19" i="57" s="1"/>
  <c r="X31" i="57"/>
  <c r="Q13" i="57" s="1"/>
  <c r="X23" i="57"/>
  <c r="Q5" i="57" s="1"/>
  <c r="X25" i="57"/>
  <c r="Q7" i="57" s="1"/>
  <c r="W37" i="57"/>
  <c r="O19" i="57" s="1"/>
  <c r="F68" i="35"/>
  <c r="D68" i="35"/>
  <c r="X37" i="57" l="1"/>
  <c r="I367" i="1" l="1"/>
  <c r="E367" i="1"/>
  <c r="I366" i="1"/>
  <c r="E366" i="1"/>
  <c r="I365" i="1"/>
  <c r="E365" i="1"/>
  <c r="I364" i="1"/>
  <c r="E364" i="1"/>
  <c r="I363" i="1"/>
  <c r="E363" i="1"/>
  <c r="I362" i="1"/>
  <c r="E362" i="1"/>
  <c r="I361" i="1"/>
  <c r="E361" i="1"/>
  <c r="I360" i="1"/>
  <c r="E360" i="1"/>
  <c r="I359" i="1"/>
  <c r="E359" i="1"/>
  <c r="I358" i="1"/>
  <c r="E358" i="1"/>
  <c r="I357" i="1"/>
  <c r="E357" i="1"/>
  <c r="I356" i="1"/>
  <c r="E356" i="1"/>
  <c r="I355" i="1"/>
  <c r="E355" i="1"/>
  <c r="I354" i="1"/>
  <c r="E354" i="1"/>
  <c r="I353" i="1"/>
  <c r="E353" i="1"/>
  <c r="I352" i="1"/>
  <c r="E352" i="1"/>
  <c r="I351" i="1"/>
  <c r="E351" i="1"/>
  <c r="I350" i="1"/>
  <c r="E350" i="1"/>
  <c r="I349" i="1"/>
  <c r="E349" i="1"/>
  <c r="I348" i="1"/>
  <c r="E348" i="1"/>
  <c r="I347" i="1"/>
  <c r="E347" i="1"/>
  <c r="I346" i="1"/>
  <c r="E346" i="1"/>
  <c r="I345" i="1"/>
  <c r="E345" i="1"/>
  <c r="I344" i="1"/>
  <c r="E344" i="1"/>
  <c r="I343" i="1"/>
  <c r="E343" i="1"/>
  <c r="I342" i="1"/>
  <c r="E342" i="1"/>
  <c r="I341" i="1"/>
  <c r="E341" i="1"/>
  <c r="I340" i="1"/>
  <c r="E340" i="1"/>
  <c r="I339" i="1"/>
  <c r="E339" i="1"/>
  <c r="I338" i="1"/>
  <c r="E338" i="1"/>
  <c r="I337" i="1"/>
  <c r="E337" i="1"/>
  <c r="I336" i="1"/>
  <c r="E336" i="1"/>
  <c r="I335" i="1"/>
  <c r="E335" i="1"/>
  <c r="I334" i="1"/>
  <c r="E334" i="1"/>
  <c r="I333" i="1"/>
  <c r="E333" i="1"/>
  <c r="I332" i="1"/>
  <c r="E332" i="1"/>
  <c r="I331" i="1"/>
  <c r="E331" i="1"/>
  <c r="I330" i="1"/>
  <c r="E330" i="1"/>
  <c r="I329" i="1"/>
  <c r="E329" i="1"/>
  <c r="I328" i="1"/>
  <c r="E328" i="1"/>
  <c r="I327" i="1"/>
  <c r="E327" i="1"/>
  <c r="I326" i="1"/>
  <c r="E326" i="1"/>
  <c r="I325" i="1"/>
  <c r="E325" i="1"/>
  <c r="I324" i="1"/>
  <c r="E324" i="1"/>
  <c r="I323" i="1"/>
  <c r="E323" i="1"/>
  <c r="I322" i="1"/>
  <c r="E322" i="1"/>
  <c r="I321" i="1"/>
  <c r="E321" i="1"/>
  <c r="I320" i="1"/>
  <c r="E320" i="1"/>
  <c r="I319" i="1"/>
  <c r="E319" i="1"/>
  <c r="I318" i="1"/>
  <c r="E318" i="1"/>
  <c r="I317" i="1"/>
  <c r="E317" i="1"/>
  <c r="I316" i="1"/>
  <c r="E316" i="1"/>
  <c r="I315" i="1"/>
  <c r="E315" i="1"/>
  <c r="I314" i="1"/>
  <c r="E314" i="1"/>
  <c r="I313" i="1"/>
  <c r="E313" i="1"/>
  <c r="I312" i="1"/>
  <c r="E312" i="1"/>
  <c r="I311" i="1"/>
  <c r="E311" i="1"/>
  <c r="I310" i="1"/>
  <c r="E310" i="1"/>
  <c r="I309" i="1"/>
  <c r="E309" i="1"/>
  <c r="I308" i="1"/>
  <c r="E308" i="1"/>
  <c r="I307" i="1"/>
  <c r="E307" i="1"/>
  <c r="I306" i="1"/>
  <c r="E306" i="1"/>
  <c r="I305" i="1"/>
  <c r="E305" i="1"/>
  <c r="I304" i="1"/>
  <c r="E304" i="1"/>
  <c r="I303" i="1"/>
  <c r="E303" i="1"/>
  <c r="I302" i="1"/>
  <c r="E302" i="1"/>
  <c r="I301" i="1"/>
  <c r="E301" i="1"/>
  <c r="I300" i="1"/>
  <c r="E300" i="1"/>
  <c r="I299" i="1"/>
  <c r="E299" i="1"/>
  <c r="I298" i="1"/>
  <c r="E298" i="1"/>
  <c r="I297" i="1"/>
  <c r="E297" i="1"/>
  <c r="I296" i="1"/>
  <c r="E296" i="1"/>
  <c r="I295" i="1"/>
  <c r="E295" i="1"/>
  <c r="I294" i="1"/>
  <c r="E294" i="1"/>
  <c r="I293" i="1"/>
  <c r="E293" i="1"/>
  <c r="I292" i="1"/>
  <c r="E292" i="1"/>
  <c r="I291" i="1"/>
  <c r="E291" i="1"/>
  <c r="I290" i="1"/>
  <c r="E290" i="1"/>
  <c r="I289" i="1"/>
  <c r="E289" i="1"/>
  <c r="I288" i="1"/>
  <c r="E288" i="1"/>
  <c r="I287" i="1"/>
  <c r="E287" i="1"/>
  <c r="I286" i="1"/>
  <c r="E286" i="1"/>
  <c r="I285" i="1"/>
  <c r="E285" i="1"/>
  <c r="I284" i="1"/>
  <c r="E284" i="1"/>
  <c r="I283" i="1"/>
  <c r="E283" i="1"/>
  <c r="I282" i="1"/>
  <c r="E282" i="1"/>
  <c r="I281" i="1"/>
  <c r="E281" i="1"/>
  <c r="I280" i="1"/>
  <c r="E280" i="1"/>
  <c r="I279" i="1"/>
  <c r="E279" i="1"/>
  <c r="I278" i="1"/>
  <c r="E278" i="1"/>
  <c r="I277" i="1"/>
  <c r="E277" i="1"/>
  <c r="I276" i="1"/>
  <c r="E276" i="1"/>
  <c r="I275" i="1"/>
  <c r="E275" i="1"/>
  <c r="I274" i="1"/>
  <c r="E274" i="1"/>
  <c r="I273" i="1"/>
  <c r="E273" i="1"/>
  <c r="I272" i="1"/>
  <c r="E272" i="1"/>
  <c r="I271" i="1"/>
  <c r="E271" i="1"/>
  <c r="I270" i="1"/>
  <c r="E270" i="1"/>
  <c r="I269" i="1"/>
  <c r="E269" i="1"/>
  <c r="I268" i="1"/>
  <c r="E268" i="1"/>
  <c r="I267" i="1"/>
  <c r="E267" i="1"/>
  <c r="I266" i="1"/>
  <c r="E266" i="1"/>
  <c r="I265" i="1"/>
  <c r="E265" i="1"/>
  <c r="I264" i="1"/>
  <c r="E264" i="1"/>
  <c r="I263" i="1"/>
  <c r="E263" i="1"/>
  <c r="I262" i="1"/>
  <c r="E262" i="1"/>
  <c r="I261" i="1"/>
  <c r="E261" i="1"/>
  <c r="I260" i="1"/>
  <c r="E260" i="1"/>
  <c r="I259" i="1"/>
  <c r="E259" i="1"/>
  <c r="I258" i="1"/>
  <c r="E258" i="1"/>
  <c r="I257" i="1"/>
  <c r="E257" i="1"/>
  <c r="I256" i="1"/>
  <c r="E256" i="1"/>
  <c r="I255" i="1"/>
  <c r="E255" i="1"/>
  <c r="I254" i="1"/>
  <c r="E254" i="1"/>
  <c r="I253" i="1"/>
  <c r="E253" i="1"/>
  <c r="I252" i="1"/>
  <c r="E252" i="1"/>
  <c r="I251" i="1"/>
  <c r="E251" i="1"/>
  <c r="I250" i="1"/>
  <c r="E250" i="1"/>
  <c r="I249" i="1"/>
  <c r="E249" i="1"/>
  <c r="I248" i="1"/>
  <c r="E248" i="1"/>
  <c r="I247" i="1"/>
  <c r="E247" i="1"/>
  <c r="I246" i="1"/>
  <c r="E246" i="1"/>
  <c r="I245" i="1"/>
  <c r="E245" i="1"/>
  <c r="I244" i="1"/>
  <c r="E244" i="1"/>
  <c r="I243" i="1"/>
  <c r="E243" i="1"/>
  <c r="I242" i="1"/>
  <c r="E242" i="1"/>
  <c r="I241" i="1"/>
  <c r="E241" i="1"/>
  <c r="I240" i="1"/>
  <c r="E240" i="1"/>
  <c r="I239" i="1"/>
  <c r="E239" i="1"/>
  <c r="I238" i="1"/>
  <c r="E238" i="1"/>
  <c r="I237" i="1"/>
  <c r="E237" i="1"/>
  <c r="I236" i="1"/>
  <c r="E236" i="1"/>
  <c r="I235" i="1"/>
  <c r="E235" i="1"/>
  <c r="I234" i="1"/>
  <c r="E234" i="1"/>
  <c r="I233" i="1"/>
  <c r="E233" i="1"/>
  <c r="I232" i="1"/>
  <c r="E232" i="1"/>
  <c r="I231" i="1"/>
  <c r="E231" i="1"/>
  <c r="I230" i="1"/>
  <c r="E230" i="1"/>
  <c r="I229" i="1"/>
  <c r="E229" i="1"/>
  <c r="I228" i="1"/>
  <c r="E228" i="1"/>
  <c r="I227" i="1"/>
  <c r="E227" i="1"/>
  <c r="I226" i="1"/>
  <c r="E226" i="1"/>
  <c r="I225" i="1"/>
  <c r="E225" i="1"/>
  <c r="I224" i="1"/>
  <c r="E224" i="1"/>
  <c r="I223" i="1"/>
  <c r="E223" i="1"/>
  <c r="I222" i="1"/>
  <c r="E222" i="1"/>
  <c r="I221" i="1"/>
  <c r="E221" i="1"/>
  <c r="I220" i="1"/>
  <c r="E220" i="1"/>
  <c r="I219" i="1"/>
  <c r="E219" i="1"/>
  <c r="I218" i="1"/>
  <c r="E218" i="1"/>
  <c r="I217" i="1"/>
  <c r="E217" i="1"/>
  <c r="I216" i="1"/>
  <c r="E216" i="1"/>
  <c r="I215" i="1"/>
  <c r="E215" i="1"/>
  <c r="I214" i="1"/>
  <c r="E214" i="1"/>
  <c r="I213" i="1"/>
  <c r="E213" i="1"/>
  <c r="I212" i="1"/>
  <c r="E212" i="1"/>
  <c r="I211" i="1"/>
  <c r="E211" i="1"/>
  <c r="I210" i="1"/>
  <c r="E210" i="1"/>
  <c r="I209" i="1"/>
  <c r="E209" i="1"/>
  <c r="I208" i="1"/>
  <c r="E208" i="1"/>
  <c r="I207" i="1"/>
  <c r="E207" i="1"/>
  <c r="I206" i="1"/>
  <c r="E206" i="1"/>
  <c r="I205" i="1"/>
  <c r="E205" i="1"/>
  <c r="I204" i="1"/>
  <c r="E204" i="1"/>
  <c r="I203" i="1"/>
  <c r="E203" i="1"/>
  <c r="I202" i="1"/>
  <c r="E202" i="1"/>
  <c r="I201" i="1"/>
  <c r="E201" i="1"/>
  <c r="I200" i="1"/>
  <c r="E200" i="1"/>
  <c r="I199" i="1"/>
  <c r="E199" i="1"/>
  <c r="I198" i="1"/>
  <c r="E198" i="1"/>
  <c r="I197" i="1"/>
  <c r="E197" i="1"/>
  <c r="I196" i="1"/>
  <c r="E196" i="1"/>
  <c r="I195" i="1"/>
  <c r="E195" i="1"/>
  <c r="I194" i="1"/>
  <c r="E194" i="1"/>
  <c r="I193" i="1"/>
  <c r="E193" i="1"/>
  <c r="I192" i="1"/>
  <c r="E192" i="1"/>
  <c r="I191" i="1"/>
  <c r="E191" i="1"/>
  <c r="I190" i="1"/>
  <c r="E190" i="1"/>
  <c r="I189" i="1"/>
  <c r="E189" i="1"/>
  <c r="I188" i="1"/>
  <c r="E188" i="1"/>
  <c r="I187" i="1"/>
  <c r="E187" i="1"/>
  <c r="I186" i="1"/>
  <c r="E186" i="1"/>
  <c r="I185" i="1"/>
  <c r="E185" i="1"/>
  <c r="I184" i="1"/>
  <c r="E184" i="1"/>
  <c r="I183" i="1"/>
  <c r="E183" i="1"/>
  <c r="I182" i="1"/>
  <c r="E182" i="1"/>
  <c r="I181" i="1"/>
  <c r="E181" i="1"/>
  <c r="I180" i="1"/>
  <c r="E180" i="1"/>
  <c r="I179" i="1"/>
  <c r="E179" i="1"/>
  <c r="I178" i="1"/>
  <c r="E178" i="1"/>
  <c r="I177" i="1"/>
  <c r="E177" i="1"/>
  <c r="I176" i="1"/>
  <c r="E176" i="1"/>
  <c r="I175" i="1"/>
  <c r="E175" i="1"/>
  <c r="I174" i="1"/>
  <c r="E174" i="1"/>
  <c r="I173" i="1"/>
  <c r="E173" i="1"/>
  <c r="I172" i="1"/>
  <c r="E172" i="1"/>
  <c r="I171" i="1"/>
  <c r="E171" i="1"/>
  <c r="I170" i="1"/>
  <c r="E170" i="1"/>
  <c r="I169" i="1"/>
  <c r="E169" i="1"/>
  <c r="I168" i="1"/>
  <c r="E168" i="1"/>
  <c r="I167" i="1"/>
  <c r="E167" i="1"/>
  <c r="I166" i="1"/>
  <c r="E166" i="1"/>
  <c r="I165" i="1"/>
  <c r="E165" i="1"/>
  <c r="I164" i="1"/>
  <c r="E164" i="1"/>
  <c r="I163" i="1"/>
  <c r="E163" i="1"/>
  <c r="I162" i="1"/>
  <c r="E162" i="1"/>
  <c r="I161" i="1"/>
  <c r="E161" i="1"/>
  <c r="I160" i="1"/>
  <c r="E160" i="1"/>
  <c r="I159" i="1"/>
  <c r="E159" i="1"/>
  <c r="I158" i="1"/>
  <c r="E158" i="1"/>
  <c r="I157" i="1"/>
  <c r="E157" i="1"/>
  <c r="I156" i="1"/>
  <c r="E156" i="1"/>
  <c r="I155" i="1"/>
  <c r="E155" i="1"/>
  <c r="I154" i="1"/>
  <c r="E154" i="1"/>
  <c r="I153" i="1"/>
  <c r="E153" i="1"/>
  <c r="I152" i="1"/>
  <c r="E152" i="1"/>
  <c r="I151" i="1"/>
  <c r="E151" i="1"/>
  <c r="I150" i="1"/>
  <c r="E150" i="1"/>
  <c r="I149" i="1"/>
  <c r="E149" i="1"/>
  <c r="I148" i="1"/>
  <c r="E148" i="1"/>
  <c r="I147" i="1"/>
  <c r="E147" i="1"/>
  <c r="I146" i="1"/>
  <c r="E146" i="1"/>
  <c r="I145" i="1"/>
  <c r="E145" i="1"/>
  <c r="I144" i="1"/>
  <c r="E144" i="1"/>
  <c r="I143" i="1"/>
  <c r="E143" i="1"/>
  <c r="I142" i="1"/>
  <c r="E142" i="1"/>
  <c r="I141" i="1"/>
  <c r="E141" i="1"/>
  <c r="I140" i="1"/>
  <c r="E140" i="1"/>
  <c r="I139" i="1"/>
  <c r="E139" i="1"/>
  <c r="I138" i="1"/>
  <c r="E138" i="1"/>
  <c r="I137" i="1"/>
  <c r="E137" i="1"/>
  <c r="I136" i="1"/>
  <c r="E136" i="1"/>
  <c r="I135" i="1"/>
  <c r="E135" i="1"/>
  <c r="I134" i="1"/>
  <c r="E134" i="1"/>
  <c r="I133" i="1"/>
  <c r="E133" i="1"/>
  <c r="I132" i="1"/>
  <c r="E132" i="1"/>
  <c r="I131" i="1"/>
  <c r="E131" i="1"/>
  <c r="I130" i="1"/>
  <c r="E130" i="1"/>
  <c r="I129" i="1"/>
  <c r="E129" i="1"/>
  <c r="I128" i="1"/>
  <c r="E128" i="1"/>
  <c r="I127" i="1"/>
  <c r="E127" i="1"/>
  <c r="I126" i="1"/>
  <c r="E126" i="1"/>
  <c r="I125" i="1"/>
  <c r="E125" i="1"/>
  <c r="I121" i="1"/>
  <c r="E121" i="1"/>
  <c r="I120" i="1"/>
  <c r="E120" i="1"/>
  <c r="I119" i="1"/>
  <c r="E119" i="1"/>
  <c r="I118" i="1"/>
  <c r="E118" i="1"/>
  <c r="I117" i="1"/>
  <c r="E117" i="1"/>
  <c r="I116" i="1"/>
  <c r="E116" i="1"/>
  <c r="I115" i="1"/>
  <c r="E115" i="1"/>
  <c r="I114" i="1"/>
  <c r="E114" i="1"/>
  <c r="I113" i="1"/>
  <c r="E113" i="1"/>
  <c r="I112" i="1"/>
  <c r="E112" i="1"/>
  <c r="I111" i="1"/>
  <c r="E111" i="1"/>
  <c r="I110" i="1"/>
  <c r="E110" i="1"/>
  <c r="I109" i="1"/>
  <c r="E109" i="1"/>
  <c r="I108" i="1"/>
  <c r="E108" i="1"/>
  <c r="I107" i="1"/>
  <c r="E107" i="1"/>
  <c r="I106" i="1"/>
  <c r="E106" i="1"/>
  <c r="I105" i="1"/>
  <c r="E105" i="1"/>
  <c r="I104" i="1"/>
  <c r="E104" i="1"/>
  <c r="I103" i="1"/>
  <c r="E103" i="1"/>
  <c r="I102" i="1"/>
  <c r="E102" i="1"/>
  <c r="I101" i="1"/>
  <c r="E101" i="1"/>
  <c r="I100" i="1"/>
  <c r="E100" i="1"/>
  <c r="I99" i="1"/>
  <c r="E99" i="1"/>
  <c r="I98" i="1"/>
  <c r="E98" i="1"/>
  <c r="I97" i="1"/>
  <c r="E97" i="1"/>
  <c r="I96" i="1"/>
  <c r="E96" i="1"/>
  <c r="I95" i="1"/>
  <c r="E95" i="1"/>
  <c r="I94" i="1"/>
  <c r="E94" i="1"/>
  <c r="I93" i="1"/>
  <c r="E93" i="1"/>
  <c r="I92" i="1"/>
  <c r="E92" i="1"/>
  <c r="I91" i="1"/>
  <c r="E91" i="1"/>
  <c r="I90" i="1"/>
  <c r="E90" i="1"/>
  <c r="I89" i="1"/>
  <c r="E89" i="1"/>
  <c r="I88" i="1"/>
  <c r="E88" i="1"/>
  <c r="I87" i="1"/>
  <c r="E87" i="1"/>
  <c r="I86" i="1"/>
  <c r="E86" i="1"/>
  <c r="I85" i="1"/>
  <c r="E85" i="1"/>
  <c r="I84" i="1"/>
  <c r="E84" i="1"/>
  <c r="I83" i="1"/>
  <c r="E83" i="1"/>
  <c r="I82" i="1"/>
  <c r="E82" i="1"/>
  <c r="I81" i="1"/>
  <c r="E81" i="1"/>
  <c r="I80" i="1"/>
  <c r="E80" i="1"/>
  <c r="I79" i="1"/>
  <c r="E79" i="1"/>
  <c r="I78" i="1"/>
  <c r="E78" i="1"/>
  <c r="I77" i="1"/>
  <c r="E77" i="1"/>
  <c r="I76" i="1"/>
  <c r="E76" i="1"/>
  <c r="I75" i="1"/>
  <c r="E75" i="1"/>
  <c r="I74" i="1"/>
  <c r="E74" i="1"/>
  <c r="I73" i="1"/>
  <c r="E73" i="1"/>
  <c r="I72" i="1"/>
  <c r="E72" i="1"/>
  <c r="I71" i="1"/>
  <c r="E71" i="1"/>
  <c r="I70" i="1"/>
  <c r="E70" i="1"/>
  <c r="I69" i="1"/>
  <c r="E69" i="1"/>
  <c r="I68" i="1"/>
  <c r="E68" i="1"/>
  <c r="I67" i="1"/>
  <c r="E67" i="1"/>
  <c r="I66" i="1"/>
  <c r="E66" i="1"/>
  <c r="I65" i="1"/>
  <c r="E65" i="1"/>
  <c r="I64" i="1"/>
  <c r="E64" i="1"/>
  <c r="I63" i="1"/>
  <c r="E63" i="1"/>
  <c r="I62" i="1"/>
  <c r="E62" i="1"/>
  <c r="I61" i="1"/>
  <c r="E61" i="1"/>
  <c r="I60" i="1"/>
  <c r="E60" i="1"/>
  <c r="I59" i="1"/>
  <c r="E59" i="1"/>
  <c r="I58" i="1"/>
  <c r="E58" i="1"/>
  <c r="I57" i="1"/>
  <c r="E57" i="1"/>
  <c r="I56" i="1"/>
  <c r="E56" i="1"/>
  <c r="I55" i="1"/>
  <c r="E55" i="1"/>
  <c r="I54" i="1"/>
  <c r="E54" i="1"/>
  <c r="I53" i="1"/>
  <c r="E53" i="1"/>
  <c r="I52" i="1"/>
  <c r="E52" i="1"/>
  <c r="I51" i="1"/>
  <c r="E51" i="1"/>
  <c r="I50" i="1"/>
  <c r="E50" i="1"/>
  <c r="I49" i="1"/>
  <c r="E49" i="1"/>
  <c r="I48" i="1"/>
  <c r="E48" i="1"/>
  <c r="I47" i="1"/>
  <c r="E47" i="1"/>
  <c r="I46" i="1"/>
  <c r="E46" i="1"/>
  <c r="I45" i="1"/>
  <c r="E45" i="1"/>
  <c r="I44" i="1"/>
  <c r="E44" i="1"/>
  <c r="I43" i="1"/>
  <c r="E43" i="1"/>
  <c r="I42" i="1"/>
  <c r="E42" i="1"/>
  <c r="I41" i="1"/>
  <c r="E41" i="1"/>
  <c r="I40" i="1"/>
  <c r="E40" i="1"/>
  <c r="I39" i="1"/>
  <c r="E39" i="1"/>
  <c r="I38" i="1"/>
  <c r="E38" i="1"/>
  <c r="I37" i="1"/>
  <c r="E37" i="1"/>
  <c r="I36" i="1"/>
  <c r="E36" i="1"/>
  <c r="I35" i="1"/>
  <c r="E35" i="1"/>
  <c r="I34" i="1"/>
  <c r="E34" i="1"/>
  <c r="I33" i="1"/>
  <c r="E33" i="1"/>
  <c r="I32" i="1"/>
  <c r="E32" i="1"/>
  <c r="I31" i="1"/>
  <c r="E31" i="1"/>
  <c r="I30" i="1"/>
  <c r="E30" i="1"/>
  <c r="I29" i="1"/>
  <c r="E29" i="1"/>
  <c r="I28" i="1"/>
  <c r="E28" i="1"/>
  <c r="I27" i="1"/>
  <c r="E27" i="1"/>
  <c r="I26" i="1"/>
  <c r="E26" i="1"/>
  <c r="I25" i="1"/>
  <c r="E25" i="1"/>
  <c r="I24" i="1"/>
  <c r="E24" i="1"/>
  <c r="I23" i="1"/>
  <c r="E23" i="1"/>
  <c r="I22" i="1"/>
  <c r="E22" i="1"/>
  <c r="I21" i="1"/>
  <c r="E21" i="1"/>
  <c r="I20" i="1"/>
  <c r="E20" i="1"/>
  <c r="I19" i="1"/>
  <c r="E19" i="1"/>
  <c r="I18" i="1"/>
  <c r="E18" i="1"/>
  <c r="I17" i="1"/>
  <c r="E17" i="1"/>
  <c r="I16" i="1"/>
  <c r="E16" i="1"/>
  <c r="I15" i="1"/>
  <c r="E15" i="1"/>
  <c r="I14" i="1"/>
  <c r="E14" i="1"/>
  <c r="I13" i="1"/>
  <c r="E13" i="1"/>
  <c r="I12" i="1"/>
  <c r="E12" i="1"/>
  <c r="I11" i="1"/>
  <c r="E11" i="1"/>
  <c r="I10" i="1"/>
  <c r="E10" i="1"/>
  <c r="I9" i="1"/>
  <c r="E9" i="1"/>
  <c r="I8" i="1"/>
  <c r="E8" i="1"/>
  <c r="I7" i="1"/>
  <c r="E7" i="1"/>
  <c r="I6" i="1"/>
  <c r="E6" i="1"/>
  <c r="I5" i="1"/>
  <c r="E5" i="1"/>
  <c r="I4" i="1"/>
  <c r="E4" i="1"/>
  <c r="I3" i="1"/>
  <c r="E3" i="1"/>
  <c r="K3" i="75" l="1"/>
  <c r="C3" i="75"/>
  <c r="K3" i="74"/>
  <c r="C3" i="74"/>
  <c r="K3" i="73"/>
  <c r="C3" i="73"/>
  <c r="I3" i="75"/>
  <c r="M3" i="74"/>
  <c r="M3" i="73"/>
  <c r="O3" i="72"/>
  <c r="G3" i="72"/>
  <c r="M3" i="75"/>
  <c r="I3" i="74"/>
  <c r="G3" i="73"/>
  <c r="K3" i="72"/>
  <c r="K3" i="71"/>
  <c r="C3" i="71"/>
  <c r="G3" i="75"/>
  <c r="O3" i="74"/>
  <c r="I3" i="73"/>
  <c r="E3" i="72"/>
  <c r="G3" i="71"/>
  <c r="I3" i="70"/>
  <c r="I3" i="69"/>
  <c r="E3" i="75"/>
  <c r="G3" i="74"/>
  <c r="E3" i="73"/>
  <c r="C3" i="72"/>
  <c r="O3" i="71"/>
  <c r="E3" i="71"/>
  <c r="O3" i="70"/>
  <c r="G3" i="70"/>
  <c r="O3" i="69"/>
  <c r="G3" i="69"/>
  <c r="E3" i="74"/>
  <c r="O3" i="75"/>
  <c r="O3" i="73"/>
  <c r="I3" i="72"/>
  <c r="C3" i="70"/>
  <c r="M3" i="69"/>
  <c r="M3" i="70"/>
  <c r="K3" i="69"/>
  <c r="M3" i="71"/>
  <c r="K3" i="70"/>
  <c r="E3" i="69"/>
  <c r="M3" i="72"/>
  <c r="I3" i="71"/>
  <c r="E3" i="70"/>
  <c r="C3" i="69"/>
  <c r="I3" i="68"/>
  <c r="M3" i="67"/>
  <c r="E3" i="67"/>
  <c r="O3" i="68"/>
  <c r="G3" i="68"/>
  <c r="K3" i="67"/>
  <c r="C3" i="67"/>
  <c r="M3" i="68"/>
  <c r="E3" i="68"/>
  <c r="I3" i="67"/>
  <c r="K3" i="68"/>
  <c r="C3" i="68"/>
  <c r="O3" i="67"/>
  <c r="G3" i="67"/>
  <c r="M3" i="66"/>
  <c r="E3" i="66"/>
  <c r="K3" i="66"/>
  <c r="C3" i="66"/>
  <c r="I3" i="66"/>
  <c r="O3" i="66"/>
  <c r="G3" i="66"/>
  <c r="M3" i="65"/>
  <c r="E3" i="65"/>
  <c r="M3" i="64"/>
  <c r="E3" i="64"/>
  <c r="K3" i="65"/>
  <c r="C3" i="65"/>
  <c r="K3" i="64"/>
  <c r="C3" i="64"/>
  <c r="I3" i="65"/>
  <c r="I3" i="64"/>
  <c r="O3" i="65"/>
  <c r="G3" i="65"/>
  <c r="O3" i="64"/>
  <c r="G3" i="64"/>
  <c r="K3" i="61"/>
  <c r="C3" i="61"/>
  <c r="I3" i="63"/>
  <c r="O3" i="62"/>
  <c r="G3" i="62"/>
  <c r="I3" i="61"/>
  <c r="O3" i="63"/>
  <c r="G3" i="63"/>
  <c r="M3" i="62"/>
  <c r="E3" i="62"/>
  <c r="O3" i="61"/>
  <c r="G3" i="61"/>
  <c r="M3" i="63"/>
  <c r="E3" i="63"/>
  <c r="K3" i="62"/>
  <c r="C3" i="62"/>
  <c r="M3" i="61"/>
  <c r="E3" i="61"/>
  <c r="K3" i="63"/>
  <c r="C3" i="63"/>
  <c r="I3" i="62"/>
</calcChain>
</file>

<file path=xl/sharedStrings.xml><?xml version="1.0" encoding="utf-8"?>
<sst xmlns="http://schemas.openxmlformats.org/spreadsheetml/2006/main" count="879" uniqueCount="76">
  <si>
    <t xml:space="preserve">    </t>
  </si>
  <si>
    <t>No WK</t>
  </si>
  <si>
    <t>DATE</t>
  </si>
  <si>
    <t>H</t>
  </si>
  <si>
    <t>T</t>
  </si>
  <si>
    <t>AA</t>
  </si>
  <si>
    <t>S</t>
  </si>
  <si>
    <t>GD</t>
  </si>
  <si>
    <t xml:space="preserve">WEEK </t>
  </si>
  <si>
    <t>NAME</t>
  </si>
  <si>
    <t>HOURS</t>
  </si>
  <si>
    <t>SUN</t>
  </si>
  <si>
    <t>MON</t>
  </si>
  <si>
    <t>TUE</t>
  </si>
  <si>
    <t>WED</t>
  </si>
  <si>
    <t>THU</t>
  </si>
  <si>
    <t>FRI</t>
  </si>
  <si>
    <t>SAT</t>
  </si>
  <si>
    <t>Total Hours</t>
  </si>
  <si>
    <t>Overtime shift</t>
  </si>
  <si>
    <t>Sunday</t>
  </si>
  <si>
    <t>Monday</t>
  </si>
  <si>
    <t>Tuesday</t>
  </si>
  <si>
    <t>Wednesday</t>
  </si>
  <si>
    <t>Thursday</t>
  </si>
  <si>
    <t>Friday</t>
  </si>
  <si>
    <t>Saturday</t>
  </si>
  <si>
    <t>TOTAL</t>
  </si>
  <si>
    <t>Total CW</t>
  </si>
  <si>
    <t>contr</t>
  </si>
  <si>
    <t>Number 
Days off</t>
  </si>
  <si>
    <t>WEEKLY INDICES CALCULATION TOOL FY14</t>
  </si>
  <si>
    <t>1. Fill in light blue boxes (Last years sales, and Sales forecast FY14), figures should be available from Business Navigation.</t>
  </si>
  <si>
    <t xml:space="preserve">2. The tool will calculate suggested indices.  </t>
  </si>
  <si>
    <t xml:space="preserve">3. Manually adjust indices in the orange boxes to account for changes for this year such as different school holidays, bank holidays particularly Easter, Christmas and any special store activities as advised by store Commercial team. </t>
  </si>
  <si>
    <t>4. If sales figure includes the sale of EDS stock, please note wished week orders are not affected by the Weekly Indices and consequently you should minus from forecast an estimate of EDS sales.</t>
  </si>
  <si>
    <t>5. In order for Goods Flow operation to cope, the Indices should lie within the range of 80-130. Adjust the calculated indices so that there is never more than a drop/increase of 20% from one week to the next.</t>
  </si>
  <si>
    <t>6. Use Adjusted Indices for MHS H3 input after agreement with ISL manager.</t>
  </si>
  <si>
    <t>Week number</t>
  </si>
  <si>
    <t>Sales last Year</t>
  </si>
  <si>
    <t>Index</t>
  </si>
  <si>
    <t>Sales this year</t>
  </si>
  <si>
    <t>Index this year</t>
  </si>
  <si>
    <t>Notes</t>
  </si>
  <si>
    <t>Forecast</t>
  </si>
  <si>
    <t>Suggested</t>
  </si>
  <si>
    <t>Adjusted</t>
  </si>
  <si>
    <t>Enter sales in 000s  e.g. 1,125</t>
  </si>
  <si>
    <t>Index calculated</t>
  </si>
  <si>
    <t>Smooth out suggested index</t>
  </si>
  <si>
    <t>indices must be within 80-130 and never 20% difference from one wk to the other</t>
  </si>
  <si>
    <t>BIGGEST HALF TERM NO LESS THEN 130%</t>
  </si>
  <si>
    <t>QUIET WEEK JUST BEFORE XMAS ALSO ONLY OPEN 5 DAYS</t>
  </si>
  <si>
    <t>dont have this week indices of 100 must be set</t>
  </si>
  <si>
    <t>HUGE PEAK FOR STORE WITH SALE</t>
  </si>
  <si>
    <t>HALF TERM WK</t>
  </si>
  <si>
    <t xml:space="preserve">EASTER HALF TERM </t>
  </si>
  <si>
    <t>HALF TERM</t>
  </si>
  <si>
    <t>SUMMER HOLS</t>
  </si>
  <si>
    <t>Total</t>
  </si>
  <si>
    <t>Average</t>
  </si>
  <si>
    <t>Must add up to 5300  (if you round indices to nearest 5, this should still add up to 5300)</t>
  </si>
  <si>
    <t>AU</t>
  </si>
  <si>
    <t>FI</t>
  </si>
  <si>
    <t>HOS</t>
  </si>
  <si>
    <t>Malcolm</t>
  </si>
  <si>
    <t>Steven</t>
  </si>
  <si>
    <t>Corey</t>
  </si>
  <si>
    <t>Leonne</t>
  </si>
  <si>
    <t>Will</t>
  </si>
  <si>
    <t>Christian</t>
  </si>
  <si>
    <t>Duncan</t>
  </si>
  <si>
    <t>David</t>
  </si>
  <si>
    <t>Matthew</t>
  </si>
  <si>
    <t>Gregory</t>
  </si>
  <si>
    <t>David Q</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</si>
</sst>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dd/mm/yyyy;@"/>
    <numFmt numFmtId="165" formatCode="0.000"/>
    <numFmt numFmtId="166" formatCode="0.0000"/>
    <numFmt numFmtId="167" formatCode="_-* #,##0_-;\-* #,##0_-;_-* &quot;-&quot;??_-;_-@_-"/>
    <numFmt numFmtId="168" formatCode="0.00000"/>
  </numFmts>
  <fonts count="13" x14ac:knownFonts="1">
    <font>
      <sz val="10"/>
      <name val="Arial"/>
    </font>
    <font>
      <sz val="10"/>
      <name val="Arial"/>
      <family val="2"/>
    </font>
    <font>
      <b/>
      <sz val="10"/>
      <name val="Arial"/>
      <family val="2"/>
    </font>
    <font>
      <b/>
      <sz val="9"/>
      <name val="Arial"/>
      <family val="2"/>
    </font>
    <font>
      <sz val="10"/>
      <name val="Verdana"/>
      <family val="2"/>
    </font>
    <font>
      <b/>
      <sz val="20"/>
      <name val="Verdana"/>
      <family val="2"/>
    </font>
    <font>
      <sz val="9"/>
      <name val="Verdana"/>
      <family val="2"/>
    </font>
    <font>
      <sz val="9"/>
      <name val="Arial"/>
      <family val="2"/>
    </font>
    <font>
      <b/>
      <sz val="10"/>
      <name val="Verdana"/>
      <family val="2"/>
    </font>
    <font>
      <b/>
      <sz val="10"/>
      <color indexed="10"/>
      <name val="Verdana"/>
      <family val="2"/>
    </font>
    <font>
      <sz val="7.5"/>
      <color indexed="12"/>
      <name val="Verdana"/>
      <family val="2"/>
    </font>
    <font>
      <b/>
      <sz val="8"/>
      <color indexed="10"/>
      <name val="Verdana"/>
      <family val="2"/>
    </font>
    <font>
      <sz val="10"/>
      <color rgb="FFFF0000"/>
      <name val="Verdana"/>
      <family val="2"/>
    </font>
  </fonts>
  <fills count="11">
    <fill>
      <patternFill patternType="none"/>
    </fill>
    <fill>
      <patternFill patternType="gray125"/>
    </fill>
    <fill>
      <patternFill patternType="solid">
        <fgColor indexed="65"/>
        <bgColor indexed="64"/>
      </patternFill>
    </fill>
    <fill>
      <patternFill patternType="solid">
        <fgColor rgb="FFFFFF00"/>
        <bgColor indexed="64"/>
      </patternFill>
    </fill>
    <fill>
      <patternFill patternType="solid">
        <fgColor indexed="22"/>
        <bgColor indexed="64"/>
      </patternFill>
    </fill>
    <fill>
      <patternFill patternType="solid">
        <fgColor theme="0" tint="-0.249977111117893"/>
        <bgColor indexed="64"/>
      </patternFill>
    </fill>
    <fill>
      <patternFill patternType="solid">
        <fgColor indexed="42"/>
        <bgColor indexed="64"/>
      </patternFill>
    </fill>
    <fill>
      <patternFill patternType="solid">
        <fgColor indexed="43"/>
        <bgColor indexed="64"/>
      </patternFill>
    </fill>
    <fill>
      <patternFill patternType="solid">
        <fgColor indexed="9"/>
        <bgColor indexed="64"/>
      </patternFill>
    </fill>
    <fill>
      <patternFill patternType="solid">
        <fgColor indexed="41"/>
        <bgColor indexed="64"/>
      </patternFill>
    </fill>
    <fill>
      <patternFill patternType="solid">
        <fgColor theme="9" tint="0.59999389629810485"/>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diagonal/>
    </border>
    <border>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5">
    <xf numFmtId="0" fontId="0" fillId="0" borderId="0"/>
    <xf numFmtId="0" fontId="1" fillId="0" borderId="0"/>
    <xf numFmtId="0" fontId="1" fillId="0" borderId="0"/>
    <xf numFmtId="9" fontId="1" fillId="0" borderId="0" applyFont="0" applyFill="0" applyBorder="0" applyAlignment="0" applyProtection="0"/>
    <xf numFmtId="43" fontId="1" fillId="0" borderId="0" applyFont="0" applyFill="0" applyBorder="0" applyAlignment="0" applyProtection="0"/>
  </cellStyleXfs>
  <cellXfs count="129">
    <xf numFmtId="0" fontId="0" fillId="0" borderId="0" xfId="0"/>
    <xf numFmtId="0" fontId="1" fillId="0" borderId="0" xfId="0" applyFont="1"/>
    <xf numFmtId="2" fontId="0" fillId="0" borderId="1" xfId="0" applyNumberFormat="1" applyBorder="1"/>
    <xf numFmtId="0" fontId="1" fillId="2" borderId="1" xfId="0" applyFont="1" applyFill="1" applyBorder="1" applyAlignment="1">
      <alignment horizontal="center"/>
    </xf>
    <xf numFmtId="0" fontId="1" fillId="2" borderId="1" xfId="0" applyFont="1" applyFill="1" applyBorder="1"/>
    <xf numFmtId="2" fontId="1" fillId="0" borderId="1" xfId="0" applyNumberFormat="1" applyFont="1" applyBorder="1"/>
    <xf numFmtId="0" fontId="0" fillId="2" borderId="1" xfId="0" applyFill="1" applyBorder="1" applyAlignment="1">
      <alignment horizontal="center"/>
    </xf>
    <xf numFmtId="164" fontId="0" fillId="2" borderId="1" xfId="0" applyNumberFormat="1" applyFill="1" applyBorder="1"/>
    <xf numFmtId="2" fontId="0" fillId="0" borderId="9" xfId="0" applyNumberFormat="1" applyBorder="1"/>
    <xf numFmtId="0" fontId="0" fillId="0" borderId="1" xfId="0" applyBorder="1" applyAlignment="1">
      <alignment horizontal="center"/>
    </xf>
    <xf numFmtId="2" fontId="0" fillId="0" borderId="0" xfId="0" applyNumberFormat="1"/>
    <xf numFmtId="20" fontId="0" fillId="2" borderId="0" xfId="0" applyNumberFormat="1" applyFill="1"/>
    <xf numFmtId="165" fontId="0" fillId="2" borderId="0" xfId="0" applyNumberFormat="1" applyFill="1"/>
    <xf numFmtId="0" fontId="0" fillId="2" borderId="0" xfId="0" applyFill="1"/>
    <xf numFmtId="0" fontId="2" fillId="2" borderId="0" xfId="0" applyFont="1" applyFill="1" applyAlignment="1"/>
    <xf numFmtId="0" fontId="2" fillId="2" borderId="0" xfId="0" applyFont="1" applyFill="1" applyAlignment="1">
      <alignment horizontal="center"/>
    </xf>
    <xf numFmtId="166" fontId="0" fillId="2" borderId="0" xfId="0" applyNumberFormat="1" applyFill="1"/>
    <xf numFmtId="2" fontId="0" fillId="2" borderId="0" xfId="0" applyNumberFormat="1" applyFill="1"/>
    <xf numFmtId="0" fontId="1" fillId="2" borderId="0" xfId="0" applyFont="1" applyFill="1"/>
    <xf numFmtId="2" fontId="0" fillId="2" borderId="0" xfId="0" applyNumberFormat="1" applyFill="1" applyProtection="1">
      <protection hidden="1"/>
    </xf>
    <xf numFmtId="2" fontId="0" fillId="2" borderId="0" xfId="0" applyNumberFormat="1" applyFill="1" applyAlignment="1" applyProtection="1">
      <alignment horizontal="center"/>
      <protection hidden="1"/>
    </xf>
    <xf numFmtId="2" fontId="0" fillId="2" borderId="0" xfId="0" applyNumberFormat="1" applyFill="1" applyBorder="1" applyAlignment="1" applyProtection="1">
      <alignment horizontal="center"/>
      <protection hidden="1"/>
    </xf>
    <xf numFmtId="20" fontId="0" fillId="2" borderId="0" xfId="0" applyNumberFormat="1" applyFill="1" applyBorder="1" applyAlignment="1" applyProtection="1">
      <alignment horizontal="center"/>
      <protection hidden="1"/>
    </xf>
    <xf numFmtId="20" fontId="0" fillId="2" borderId="0" xfId="0" applyNumberFormat="1" applyFill="1" applyAlignment="1" applyProtection="1">
      <alignment horizontal="center"/>
      <protection hidden="1"/>
    </xf>
    <xf numFmtId="20" fontId="0" fillId="2" borderId="0" xfId="0" applyNumberFormat="1" applyFill="1" applyProtection="1">
      <protection hidden="1"/>
    </xf>
    <xf numFmtId="0" fontId="0" fillId="2" borderId="0" xfId="0" applyFill="1" applyAlignment="1" applyProtection="1">
      <alignment horizontal="center"/>
      <protection hidden="1"/>
    </xf>
    <xf numFmtId="0" fontId="0" fillId="2" borderId="0" xfId="0" applyFill="1" applyProtection="1">
      <protection hidden="1"/>
    </xf>
    <xf numFmtId="2" fontId="1" fillId="2" borderId="0" xfId="0" applyNumberFormat="1" applyFont="1" applyFill="1" applyBorder="1" applyAlignment="1" applyProtection="1">
      <alignment horizontal="center"/>
      <protection hidden="1"/>
    </xf>
    <xf numFmtId="0" fontId="0" fillId="2" borderId="0" xfId="0" applyFill="1" applyBorder="1"/>
    <xf numFmtId="2" fontId="0" fillId="2" borderId="1" xfId="0" applyNumberFormat="1" applyFill="1" applyBorder="1" applyAlignment="1" applyProtection="1">
      <alignment horizontal="center"/>
      <protection hidden="1"/>
    </xf>
    <xf numFmtId="0" fontId="0" fillId="2" borderId="1" xfId="0" applyFill="1" applyBorder="1"/>
    <xf numFmtId="20" fontId="0" fillId="2" borderId="0" xfId="0" applyNumberFormat="1" applyFill="1" applyAlignment="1">
      <alignment horizontal="center"/>
    </xf>
    <xf numFmtId="165" fontId="0" fillId="2" borderId="0" xfId="0" applyNumberFormat="1" applyFill="1" applyAlignment="1">
      <alignment horizontal="center"/>
    </xf>
    <xf numFmtId="0" fontId="0" fillId="2" borderId="24" xfId="0" applyFill="1" applyBorder="1" applyAlignment="1">
      <alignment horizontal="center"/>
    </xf>
    <xf numFmtId="0" fontId="0" fillId="2" borderId="23" xfId="0" applyFill="1" applyBorder="1" applyAlignment="1">
      <alignment horizontal="center"/>
    </xf>
    <xf numFmtId="0" fontId="0" fillId="2" borderId="8" xfId="0" applyFill="1" applyBorder="1" applyAlignment="1">
      <alignment horizontal="center"/>
    </xf>
    <xf numFmtId="0" fontId="1" fillId="2" borderId="0" xfId="0" applyFont="1" applyFill="1" applyAlignment="1">
      <alignment horizontal="center"/>
    </xf>
    <xf numFmtId="2" fontId="0" fillId="2" borderId="0" xfId="0" applyNumberFormat="1" applyFill="1" applyAlignment="1">
      <alignment horizontal="center"/>
    </xf>
    <xf numFmtId="1" fontId="2" fillId="2" borderId="0" xfId="0" applyNumberFormat="1" applyFont="1" applyFill="1" applyAlignment="1" applyProtection="1">
      <alignment horizontal="center"/>
      <protection hidden="1"/>
    </xf>
    <xf numFmtId="9" fontId="0" fillId="2" borderId="0" xfId="0" applyNumberFormat="1" applyFill="1" applyAlignment="1" applyProtection="1">
      <alignment horizontal="center"/>
      <protection hidden="1"/>
    </xf>
    <xf numFmtId="2" fontId="2" fillId="2" borderId="29" xfId="0" applyNumberFormat="1" applyFont="1" applyFill="1" applyBorder="1" applyAlignment="1"/>
    <xf numFmtId="0" fontId="4" fillId="8" borderId="0" xfId="2" applyFont="1" applyFill="1"/>
    <xf numFmtId="0" fontId="5" fillId="8" borderId="0" xfId="2" applyFont="1" applyFill="1" applyAlignment="1">
      <alignment horizontal="left"/>
    </xf>
    <xf numFmtId="0" fontId="4" fillId="0" borderId="0" xfId="2" applyFont="1"/>
    <xf numFmtId="0" fontId="6" fillId="8" borderId="0" xfId="2" applyFont="1" applyFill="1"/>
    <xf numFmtId="0" fontId="6" fillId="8" borderId="0" xfId="2" applyFont="1" applyFill="1" applyAlignment="1">
      <alignment horizontal="center"/>
    </xf>
    <xf numFmtId="0" fontId="6" fillId="0" borderId="0" xfId="2" applyFont="1"/>
    <xf numFmtId="0" fontId="6" fillId="8" borderId="0" xfId="2" applyFont="1" applyFill="1" applyAlignment="1">
      <alignment horizontal="left"/>
    </xf>
    <xf numFmtId="0" fontId="8" fillId="8" borderId="0" xfId="2" applyFont="1" applyFill="1"/>
    <xf numFmtId="0" fontId="8" fillId="8" borderId="30" xfId="2" applyFont="1" applyFill="1" applyBorder="1" applyAlignment="1">
      <alignment wrapText="1"/>
    </xf>
    <xf numFmtId="0" fontId="8" fillId="8" borderId="30" xfId="2" applyFont="1" applyFill="1" applyBorder="1"/>
    <xf numFmtId="0" fontId="8" fillId="0" borderId="0" xfId="2" applyFont="1"/>
    <xf numFmtId="0" fontId="8" fillId="8" borderId="5" xfId="2" applyFont="1" applyFill="1" applyBorder="1" applyAlignment="1">
      <alignment horizontal="center"/>
    </xf>
    <xf numFmtId="0" fontId="8" fillId="8" borderId="5" xfId="2" applyFont="1" applyFill="1" applyBorder="1"/>
    <xf numFmtId="0" fontId="9" fillId="8" borderId="5" xfId="2" applyFont="1" applyFill="1" applyBorder="1"/>
    <xf numFmtId="0" fontId="4" fillId="8" borderId="0" xfId="2" applyFont="1" applyFill="1" applyAlignment="1">
      <alignment horizontal="center"/>
    </xf>
    <xf numFmtId="0" fontId="10" fillId="8" borderId="0" xfId="2" applyFont="1" applyFill="1"/>
    <xf numFmtId="0" fontId="10" fillId="8" borderId="0" xfId="2" applyFont="1" applyFill="1" applyAlignment="1">
      <alignment wrapText="1"/>
    </xf>
    <xf numFmtId="0" fontId="4" fillId="0" borderId="0" xfId="2" applyFont="1" applyAlignment="1">
      <alignment wrapText="1"/>
    </xf>
    <xf numFmtId="0" fontId="10" fillId="0" borderId="0" xfId="2" applyFont="1"/>
    <xf numFmtId="0" fontId="4" fillId="8" borderId="1" xfId="2" applyFont="1" applyFill="1" applyBorder="1" applyAlignment="1">
      <alignment horizontal="center"/>
    </xf>
    <xf numFmtId="167" fontId="4" fillId="9" borderId="1" xfId="4" applyNumberFormat="1" applyFont="1" applyFill="1" applyBorder="1"/>
    <xf numFmtId="9" fontId="4" fillId="8" borderId="1" xfId="3" applyFont="1" applyFill="1" applyBorder="1"/>
    <xf numFmtId="1" fontId="4" fillId="10" borderId="1" xfId="3" applyNumberFormat="1" applyFont="1" applyFill="1" applyBorder="1" applyAlignment="1">
      <alignment horizontal="center"/>
    </xf>
    <xf numFmtId="0" fontId="11" fillId="8" borderId="1" xfId="2" applyFont="1" applyFill="1" applyBorder="1"/>
    <xf numFmtId="1" fontId="4" fillId="3" borderId="1" xfId="3" applyNumberFormat="1" applyFont="1" applyFill="1" applyBorder="1" applyAlignment="1">
      <alignment horizontal="center"/>
    </xf>
    <xf numFmtId="0" fontId="12" fillId="8" borderId="1" xfId="2" applyFont="1" applyFill="1" applyBorder="1" applyAlignment="1">
      <alignment horizontal="center"/>
    </xf>
    <xf numFmtId="167" fontId="12" fillId="9" borderId="1" xfId="4" applyNumberFormat="1" applyFont="1" applyFill="1" applyBorder="1"/>
    <xf numFmtId="0" fontId="11" fillId="8" borderId="1" xfId="2" applyFont="1" applyFill="1" applyBorder="1" applyAlignment="1">
      <alignment horizontal="center" vertical="center"/>
    </xf>
    <xf numFmtId="0" fontId="8" fillId="8" borderId="1" xfId="2" applyFont="1" applyFill="1" applyBorder="1" applyAlignment="1">
      <alignment horizontal="center"/>
    </xf>
    <xf numFmtId="167" fontId="8" fillId="8" borderId="1" xfId="4" applyNumberFormat="1" applyFont="1" applyFill="1" applyBorder="1"/>
    <xf numFmtId="1" fontId="8" fillId="8" borderId="1" xfId="4" applyNumberFormat="1" applyFont="1" applyFill="1" applyBorder="1" applyAlignment="1">
      <alignment horizontal="center"/>
    </xf>
    <xf numFmtId="0" fontId="9" fillId="8" borderId="0" xfId="2" applyFont="1" applyFill="1"/>
    <xf numFmtId="0" fontId="8" fillId="8" borderId="1" xfId="2" applyFont="1" applyFill="1" applyBorder="1" applyAlignment="1">
      <alignment horizontal="center" vertical="center"/>
    </xf>
    <xf numFmtId="167" fontId="8" fillId="8" borderId="1" xfId="2" applyNumberFormat="1" applyFont="1" applyFill="1" applyBorder="1" applyAlignment="1">
      <alignment vertical="center"/>
    </xf>
    <xf numFmtId="0" fontId="4" fillId="8" borderId="1" xfId="2" applyFont="1" applyFill="1" applyBorder="1" applyAlignment="1">
      <alignment vertical="center"/>
    </xf>
    <xf numFmtId="0" fontId="9" fillId="8" borderId="1" xfId="2" applyFont="1" applyFill="1" applyBorder="1" applyAlignment="1">
      <alignment wrapText="1"/>
    </xf>
    <xf numFmtId="0" fontId="4" fillId="0" borderId="0" xfId="2" applyFont="1" applyAlignment="1">
      <alignment horizontal="center"/>
    </xf>
    <xf numFmtId="0" fontId="0" fillId="0" borderId="1" xfId="0" applyFill="1" applyBorder="1" applyAlignment="1">
      <alignment horizontal="center"/>
    </xf>
    <xf numFmtId="0" fontId="0" fillId="2" borderId="0" xfId="0" applyFill="1" applyAlignment="1">
      <alignment horizontal="center"/>
    </xf>
    <xf numFmtId="0" fontId="0" fillId="2" borderId="0" xfId="0" applyFill="1" applyAlignment="1">
      <alignment horizontal="center"/>
    </xf>
    <xf numFmtId="0" fontId="0" fillId="2" borderId="0" xfId="0" applyFill="1" applyAlignment="1">
      <alignment horizontal="center"/>
    </xf>
    <xf numFmtId="0" fontId="0" fillId="2" borderId="2" xfId="0" applyFill="1" applyBorder="1" applyAlignment="1">
      <alignment vertical="center"/>
    </xf>
    <xf numFmtId="0" fontId="0" fillId="2" borderId="6" xfId="0" applyFill="1" applyBorder="1" applyAlignment="1">
      <alignment vertical="center"/>
    </xf>
    <xf numFmtId="0" fontId="0" fillId="2" borderId="7" xfId="0" applyFill="1" applyBorder="1" applyAlignment="1">
      <alignment vertical="center"/>
    </xf>
    <xf numFmtId="0" fontId="0" fillId="2" borderId="10" xfId="0" applyFill="1" applyBorder="1" applyAlignment="1">
      <alignment vertical="center"/>
    </xf>
    <xf numFmtId="2" fontId="1" fillId="6" borderId="18" xfId="0" applyNumberFormat="1" applyFont="1" applyFill="1" applyBorder="1" applyAlignment="1" applyProtection="1">
      <alignment horizontal="center" vertical="center"/>
      <protection hidden="1"/>
    </xf>
    <xf numFmtId="2" fontId="0" fillId="7" borderId="17" xfId="0" applyNumberFormat="1" applyFill="1" applyBorder="1" applyAlignment="1" applyProtection="1">
      <alignment horizontal="center" vertical="center"/>
      <protection hidden="1"/>
    </xf>
    <xf numFmtId="2" fontId="1" fillId="6" borderId="26" xfId="0" applyNumberFormat="1" applyFont="1" applyFill="1" applyBorder="1" applyAlignment="1" applyProtection="1">
      <alignment horizontal="center" vertical="center"/>
      <protection hidden="1"/>
    </xf>
    <xf numFmtId="2" fontId="0" fillId="7" borderId="15" xfId="0" applyNumberFormat="1" applyFill="1" applyBorder="1" applyAlignment="1" applyProtection="1">
      <alignment horizontal="center" vertical="center"/>
      <protection hidden="1"/>
    </xf>
    <xf numFmtId="2" fontId="0" fillId="2" borderId="14" xfId="0" applyNumberFormat="1" applyFill="1" applyBorder="1" applyAlignment="1" applyProtection="1">
      <alignment horizontal="center" vertical="center"/>
      <protection hidden="1"/>
    </xf>
    <xf numFmtId="1" fontId="0" fillId="2" borderId="15" xfId="0" applyNumberFormat="1" applyFill="1" applyBorder="1" applyAlignment="1" applyProtection="1">
      <alignment horizontal="center" vertical="center"/>
      <protection hidden="1"/>
    </xf>
    <xf numFmtId="2" fontId="0" fillId="7" borderId="19" xfId="0" applyNumberFormat="1" applyFill="1" applyBorder="1" applyAlignment="1" applyProtection="1">
      <alignment horizontal="center" vertical="center"/>
      <protection hidden="1"/>
    </xf>
    <xf numFmtId="2" fontId="0" fillId="2" borderId="16" xfId="0" applyNumberFormat="1" applyFill="1" applyBorder="1" applyAlignment="1" applyProtection="1">
      <alignment horizontal="center" vertical="center"/>
      <protection hidden="1"/>
    </xf>
    <xf numFmtId="2" fontId="1" fillId="6" borderId="20" xfId="0" applyNumberFormat="1" applyFont="1" applyFill="1" applyBorder="1" applyAlignment="1" applyProtection="1">
      <alignment horizontal="center" vertical="center"/>
      <protection hidden="1"/>
    </xf>
    <xf numFmtId="2" fontId="0" fillId="7" borderId="21" xfId="0" applyNumberFormat="1" applyFill="1" applyBorder="1" applyAlignment="1" applyProtection="1">
      <alignment horizontal="center" vertical="center"/>
      <protection hidden="1"/>
    </xf>
    <xf numFmtId="2" fontId="0" fillId="2" borderId="20" xfId="0" applyNumberFormat="1" applyFill="1" applyBorder="1" applyAlignment="1" applyProtection="1">
      <alignment horizontal="center" vertical="center"/>
      <protection hidden="1"/>
    </xf>
    <xf numFmtId="1" fontId="0" fillId="2" borderId="28" xfId="0" applyNumberFormat="1" applyFill="1" applyBorder="1" applyAlignment="1" applyProtection="1">
      <alignment horizontal="center" vertical="center"/>
      <protection hidden="1"/>
    </xf>
    <xf numFmtId="0" fontId="0" fillId="2" borderId="0" xfId="0" applyFill="1" applyAlignment="1">
      <alignment horizontal="center"/>
    </xf>
    <xf numFmtId="168" fontId="2" fillId="2" borderId="29" xfId="0" applyNumberFormat="1" applyFont="1" applyFill="1" applyBorder="1" applyAlignment="1"/>
    <xf numFmtId="0" fontId="0" fillId="2" borderId="0" xfId="0" applyFill="1" applyAlignment="1">
      <alignment horizontal="center"/>
    </xf>
    <xf numFmtId="0" fontId="0" fillId="2" borderId="0" xfId="0" applyFill="1" applyAlignment="1">
      <alignment horizontal="center"/>
    </xf>
    <xf numFmtId="0" fontId="0" fillId="2" borderId="0" xfId="0" applyFill="1" applyAlignment="1">
      <alignment horizontal="center"/>
    </xf>
    <xf numFmtId="0" fontId="0" fillId="2" borderId="1" xfId="0" applyNumberFormat="1" applyFill="1" applyBorder="1" applyAlignment="1" applyProtection="1">
      <alignment horizontal="center"/>
      <protection hidden="1"/>
    </xf>
    <xf numFmtId="0" fontId="0" fillId="2" borderId="5" xfId="0" applyNumberFormat="1" applyFill="1" applyBorder="1" applyAlignment="1" applyProtection="1">
      <alignment horizontal="center"/>
      <protection hidden="1"/>
    </xf>
    <xf numFmtId="0" fontId="0" fillId="2" borderId="0" xfId="0" applyFill="1" applyAlignment="1">
      <alignment horizontal="center"/>
    </xf>
    <xf numFmtId="1" fontId="0" fillId="2" borderId="0" xfId="0" applyNumberFormat="1" applyFill="1" applyBorder="1" applyAlignment="1" applyProtection="1">
      <alignment horizontal="center"/>
      <protection hidden="1"/>
    </xf>
    <xf numFmtId="0" fontId="0" fillId="4" borderId="8" xfId="0" applyFill="1" applyBorder="1" applyAlignment="1">
      <alignment horizontal="center" vertical="center"/>
    </xf>
    <xf numFmtId="0" fontId="0" fillId="4" borderId="22" xfId="0" applyFill="1" applyBorder="1" applyAlignment="1">
      <alignment horizontal="center" vertical="center"/>
    </xf>
    <xf numFmtId="0" fontId="3" fillId="2" borderId="0" xfId="0" applyFont="1" applyFill="1" applyAlignment="1">
      <alignment horizontal="left" vertical="top" wrapText="1"/>
    </xf>
    <xf numFmtId="0" fontId="0" fillId="2" borderId="4" xfId="0" applyFill="1" applyBorder="1" applyAlignment="1">
      <alignment horizontal="center" vertical="center"/>
    </xf>
    <xf numFmtId="0" fontId="0" fillId="2" borderId="8" xfId="0" applyFill="1" applyBorder="1" applyAlignment="1">
      <alignment horizontal="center" vertical="center"/>
    </xf>
    <xf numFmtId="0" fontId="0" fillId="2" borderId="3" xfId="0" applyFill="1" applyBorder="1" applyAlignment="1">
      <alignment horizontal="center" vertical="center"/>
    </xf>
    <xf numFmtId="0" fontId="0" fillId="2" borderId="10" xfId="0" applyFill="1" applyBorder="1" applyAlignment="1">
      <alignment horizontal="center" vertical="center"/>
    </xf>
    <xf numFmtId="164" fontId="0" fillId="5" borderId="4" xfId="0" applyNumberFormat="1" applyFill="1" applyBorder="1" applyAlignment="1">
      <alignment horizontal="center" vertical="center"/>
    </xf>
    <xf numFmtId="164" fontId="0" fillId="5" borderId="11" xfId="0" applyNumberFormat="1" applyFill="1" applyBorder="1" applyAlignment="1">
      <alignment horizontal="center" vertical="center"/>
    </xf>
    <xf numFmtId="0" fontId="1" fillId="5" borderId="12" xfId="0" applyFont="1" applyFill="1" applyBorder="1" applyAlignment="1">
      <alignment horizontal="center" vertical="center"/>
    </xf>
    <xf numFmtId="0" fontId="1" fillId="5" borderId="27" xfId="0" applyFont="1" applyFill="1" applyBorder="1" applyAlignment="1">
      <alignment horizontal="center" vertical="center"/>
    </xf>
    <xf numFmtId="0" fontId="1" fillId="5" borderId="13" xfId="0" applyFont="1" applyFill="1" applyBorder="1" applyAlignment="1">
      <alignment horizontal="center" vertical="center" wrapText="1"/>
    </xf>
    <xf numFmtId="0" fontId="1" fillId="5" borderId="28" xfId="0" applyFont="1" applyFill="1" applyBorder="1" applyAlignment="1">
      <alignment horizontal="center" vertical="center"/>
    </xf>
    <xf numFmtId="0" fontId="0" fillId="4" borderId="25" xfId="0" applyFill="1" applyBorder="1" applyAlignment="1">
      <alignment horizontal="center" vertical="center"/>
    </xf>
    <xf numFmtId="0" fontId="11" fillId="8" borderId="30" xfId="2" applyFont="1" applyFill="1" applyBorder="1" applyAlignment="1">
      <alignment horizontal="center"/>
    </xf>
    <xf numFmtId="0" fontId="11" fillId="8" borderId="31" xfId="2" applyFont="1" applyFill="1" applyBorder="1" applyAlignment="1">
      <alignment horizontal="center"/>
    </xf>
    <xf numFmtId="0" fontId="11" fillId="8" borderId="5" xfId="2" applyFont="1" applyFill="1" applyBorder="1" applyAlignment="1">
      <alignment horizontal="center"/>
    </xf>
    <xf numFmtId="0" fontId="6" fillId="8" borderId="0" xfId="2" applyFont="1" applyFill="1" applyAlignment="1">
      <alignment horizontal="left" wrapText="1"/>
    </xf>
    <xf numFmtId="0" fontId="7" fillId="0" borderId="0" xfId="2" applyFont="1" applyAlignment="1">
      <alignment wrapText="1"/>
    </xf>
    <xf numFmtId="0" fontId="11" fillId="8" borderId="30" xfId="2" applyFont="1" applyFill="1" applyBorder="1" applyAlignment="1"/>
    <xf numFmtId="0" fontId="11" fillId="8" borderId="5" xfId="2" applyFont="1" applyFill="1" applyBorder="1" applyAlignment="1"/>
    <xf numFmtId="0" fontId="11" fillId="8" borderId="1" xfId="2" applyFont="1" applyFill="1" applyBorder="1" applyAlignment="1">
      <alignment horizontal="center" vertical="center"/>
    </xf>
  </cellXfs>
  <cellStyles count="5">
    <cellStyle name="Comma 2" xfId="4"/>
    <cellStyle name="Normal" xfId="0" builtinId="0"/>
    <cellStyle name="Normal 2" xfId="2"/>
    <cellStyle name="Normal 3" xfId="1"/>
    <cellStyle name="Percent 2" xfId="3"/>
  </cellStyles>
  <dxfs count="72">
    <dxf>
      <font>
        <b/>
        <i val="0"/>
        <color rgb="FF00B050"/>
      </font>
    </dxf>
    <dxf>
      <font>
        <b/>
        <i val="0"/>
        <color rgb="FFFF0000"/>
      </font>
    </dxf>
    <dxf>
      <font>
        <b/>
        <i val="0"/>
        <color rgb="FFFF0000"/>
      </font>
    </dxf>
    <dxf>
      <font>
        <b/>
        <i val="0"/>
        <color rgb="FF00B050"/>
      </font>
    </dxf>
    <dxf>
      <font>
        <b/>
        <i val="0"/>
        <color rgb="FF00B050"/>
      </font>
    </dxf>
    <dxf>
      <font>
        <b/>
        <i val="0"/>
        <color rgb="FFFF0000"/>
      </font>
    </dxf>
    <dxf>
      <font>
        <b/>
        <i val="0"/>
        <color rgb="FFFF0000"/>
      </font>
    </dxf>
    <dxf>
      <font>
        <b/>
        <i val="0"/>
        <color rgb="FF00B050"/>
      </font>
    </dxf>
    <dxf>
      <font>
        <b/>
        <i val="0"/>
        <color rgb="FF00B050"/>
      </font>
    </dxf>
    <dxf>
      <font>
        <b/>
        <i val="0"/>
        <color rgb="FFFF0000"/>
      </font>
    </dxf>
    <dxf>
      <font>
        <b/>
        <i val="0"/>
        <color rgb="FFFF0000"/>
      </font>
    </dxf>
    <dxf>
      <font>
        <b/>
        <i val="0"/>
        <color rgb="FF00B050"/>
      </font>
    </dxf>
    <dxf>
      <font>
        <b/>
        <i val="0"/>
        <color rgb="FF00B050"/>
      </font>
    </dxf>
    <dxf>
      <font>
        <b/>
        <i val="0"/>
        <color rgb="FFFF0000"/>
      </font>
    </dxf>
    <dxf>
      <font>
        <b/>
        <i val="0"/>
        <color rgb="FFFF0000"/>
      </font>
    </dxf>
    <dxf>
      <font>
        <b/>
        <i val="0"/>
        <color rgb="FF00B050"/>
      </font>
    </dxf>
    <dxf>
      <font>
        <b/>
        <i val="0"/>
        <color rgb="FF00B050"/>
      </font>
    </dxf>
    <dxf>
      <font>
        <b/>
        <i val="0"/>
        <color rgb="FFFF0000"/>
      </font>
    </dxf>
    <dxf>
      <font>
        <b/>
        <i val="0"/>
        <color rgb="FFFF0000"/>
      </font>
    </dxf>
    <dxf>
      <font>
        <b/>
        <i val="0"/>
        <color rgb="FF00B050"/>
      </font>
    </dxf>
    <dxf>
      <font>
        <b/>
        <i val="0"/>
        <color rgb="FF00B050"/>
      </font>
    </dxf>
    <dxf>
      <font>
        <b/>
        <i val="0"/>
        <color rgb="FFFF0000"/>
      </font>
    </dxf>
    <dxf>
      <font>
        <b/>
        <i val="0"/>
        <color rgb="FFFF0000"/>
      </font>
    </dxf>
    <dxf>
      <font>
        <b/>
        <i val="0"/>
        <color rgb="FF00B050"/>
      </font>
    </dxf>
    <dxf>
      <font>
        <b/>
        <i val="0"/>
        <color rgb="FF00B050"/>
      </font>
    </dxf>
    <dxf>
      <font>
        <b/>
        <i val="0"/>
        <color rgb="FFFF0000"/>
      </font>
    </dxf>
    <dxf>
      <font>
        <b/>
        <i val="0"/>
        <color rgb="FFFF0000"/>
      </font>
    </dxf>
    <dxf>
      <font>
        <b/>
        <i val="0"/>
        <color rgb="FF00B050"/>
      </font>
    </dxf>
    <dxf>
      <font>
        <b/>
        <i val="0"/>
        <color rgb="FF00B050"/>
      </font>
    </dxf>
    <dxf>
      <font>
        <b/>
        <i val="0"/>
        <color rgb="FFFF0000"/>
      </font>
    </dxf>
    <dxf>
      <font>
        <b/>
        <i val="0"/>
        <color rgb="FFFF0000"/>
      </font>
    </dxf>
    <dxf>
      <font>
        <b/>
        <i val="0"/>
        <color rgb="FF00B050"/>
      </font>
    </dxf>
    <dxf>
      <font>
        <b/>
        <i val="0"/>
        <color rgb="FF00B050"/>
      </font>
    </dxf>
    <dxf>
      <font>
        <b/>
        <i val="0"/>
        <color rgb="FFFF0000"/>
      </font>
    </dxf>
    <dxf>
      <font>
        <b/>
        <i val="0"/>
        <color rgb="FFFF0000"/>
      </font>
    </dxf>
    <dxf>
      <font>
        <b/>
        <i val="0"/>
        <color rgb="FF00B050"/>
      </font>
    </dxf>
    <dxf>
      <font>
        <b/>
        <i val="0"/>
        <color rgb="FF00B050"/>
      </font>
    </dxf>
    <dxf>
      <font>
        <b/>
        <i val="0"/>
        <color rgb="FFFF0000"/>
      </font>
    </dxf>
    <dxf>
      <font>
        <b/>
        <i val="0"/>
        <color rgb="FFFF0000"/>
      </font>
    </dxf>
    <dxf>
      <font>
        <b/>
        <i val="0"/>
        <color rgb="FF00B050"/>
      </font>
    </dxf>
    <dxf>
      <font>
        <b/>
        <i val="0"/>
        <color rgb="FF00B050"/>
      </font>
    </dxf>
    <dxf>
      <font>
        <b/>
        <i val="0"/>
        <color rgb="FFFF0000"/>
      </font>
    </dxf>
    <dxf>
      <font>
        <b/>
        <i val="0"/>
        <color rgb="FFFF0000"/>
      </font>
    </dxf>
    <dxf>
      <font>
        <b/>
        <i val="0"/>
        <color rgb="FF00B050"/>
      </font>
    </dxf>
    <dxf>
      <font>
        <b/>
        <i val="0"/>
        <color rgb="FF00B050"/>
      </font>
    </dxf>
    <dxf>
      <font>
        <b/>
        <i val="0"/>
        <color rgb="FFFF0000"/>
      </font>
    </dxf>
    <dxf>
      <font>
        <b/>
        <i val="0"/>
        <color rgb="FFFF0000"/>
      </font>
    </dxf>
    <dxf>
      <font>
        <b/>
        <i val="0"/>
        <color rgb="FF00B050"/>
      </font>
    </dxf>
    <dxf>
      <font>
        <b/>
        <i val="0"/>
        <color rgb="FF00B050"/>
      </font>
    </dxf>
    <dxf>
      <font>
        <b/>
        <i val="0"/>
        <color rgb="FFFF0000"/>
      </font>
    </dxf>
    <dxf>
      <font>
        <b/>
        <i val="0"/>
        <color rgb="FFFF0000"/>
      </font>
    </dxf>
    <dxf>
      <font>
        <b/>
        <i val="0"/>
        <color rgb="FF00B050"/>
      </font>
    </dxf>
    <dxf>
      <font>
        <b/>
        <i val="0"/>
        <color rgb="FF00B050"/>
      </font>
    </dxf>
    <dxf>
      <font>
        <b/>
        <i val="0"/>
        <color rgb="FFFF0000"/>
      </font>
    </dxf>
    <dxf>
      <font>
        <b/>
        <i val="0"/>
        <color rgb="FFFF0000"/>
      </font>
    </dxf>
    <dxf>
      <font>
        <b/>
        <i val="0"/>
        <color rgb="FF00B050"/>
      </font>
    </dxf>
    <dxf>
      <font>
        <b/>
        <i val="0"/>
        <color rgb="FF00B050"/>
      </font>
    </dxf>
    <dxf>
      <font>
        <b/>
        <i val="0"/>
        <color rgb="FFFF0000"/>
      </font>
    </dxf>
    <dxf>
      <font>
        <b/>
        <i val="0"/>
        <color rgb="FFFF0000"/>
      </font>
    </dxf>
    <dxf>
      <font>
        <b/>
        <i val="0"/>
        <color rgb="FF00B050"/>
      </font>
    </dxf>
    <dxf>
      <font>
        <b/>
        <i val="0"/>
        <color rgb="FF00B050"/>
      </font>
    </dxf>
    <dxf>
      <font>
        <b/>
        <i val="0"/>
        <color rgb="FFFF0000"/>
      </font>
    </dxf>
    <dxf>
      <font>
        <b/>
        <i val="0"/>
        <color rgb="FFFF0000"/>
      </font>
    </dxf>
    <dxf>
      <font>
        <b/>
        <i val="0"/>
        <color rgb="FF00B050"/>
      </font>
    </dxf>
    <dxf>
      <font>
        <b/>
        <i val="0"/>
        <color rgb="FF00B050"/>
      </font>
    </dxf>
    <dxf>
      <font>
        <b/>
        <i val="0"/>
        <color rgb="FFFF0000"/>
      </font>
    </dxf>
    <dxf>
      <font>
        <b/>
        <i val="0"/>
        <color rgb="FFFF0000"/>
      </font>
    </dxf>
    <dxf>
      <font>
        <b/>
        <i val="0"/>
        <color rgb="FF00B050"/>
      </font>
    </dxf>
    <dxf>
      <font>
        <b/>
        <i val="0"/>
        <color rgb="FF00B050"/>
      </font>
    </dxf>
    <dxf>
      <font>
        <b/>
        <i val="0"/>
        <color rgb="FFFF0000"/>
      </font>
    </dxf>
    <dxf>
      <font>
        <b/>
        <i val="0"/>
        <color rgb="FFFF0000"/>
      </font>
    </dxf>
    <dxf>
      <font>
        <b/>
        <i val="0"/>
        <color rgb="FF00B05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775403165655763E-2"/>
          <c:y val="2.9606719160105002E-2"/>
          <c:w val="0.77286758664390065"/>
          <c:h val="0.90358887139107613"/>
        </c:manualLayout>
      </c:layout>
      <c:barChart>
        <c:barDir val="col"/>
        <c:grouping val="clustered"/>
        <c:varyColors val="0"/>
        <c:ser>
          <c:idx val="0"/>
          <c:order val="0"/>
          <c:invertIfNegative val="0"/>
          <c:cat>
            <c:strRef>
              <c:f>'wk36'!$C$4:$P$4</c:f>
              <c:strCache>
                <c:ptCount val="13"/>
                <c:pt idx="0">
                  <c:v>SUN</c:v>
                </c:pt>
                <c:pt idx="2">
                  <c:v>MON</c:v>
                </c:pt>
                <c:pt idx="4">
                  <c:v>TUE</c:v>
                </c:pt>
                <c:pt idx="6">
                  <c:v>WED</c:v>
                </c:pt>
                <c:pt idx="8">
                  <c:v>THU</c:v>
                </c:pt>
                <c:pt idx="10">
                  <c:v>FRI</c:v>
                </c:pt>
                <c:pt idx="12">
                  <c:v>SAT</c:v>
                </c:pt>
              </c:strCache>
            </c:strRef>
          </c:cat>
          <c:val>
            <c:numRef>
              <c:f>'wk36'!$C$19:$P$19</c:f>
              <c:numCache>
                <c:formatCode>General</c:formatCode>
                <c:ptCount val="14"/>
                <c:pt idx="0">
                  <c:v>0</c:v>
                </c:pt>
                <c:pt idx="2">
                  <c:v>0</c:v>
                </c:pt>
                <c:pt idx="4">
                  <c:v>0</c:v>
                </c:pt>
                <c:pt idx="6">
                  <c:v>0</c:v>
                </c:pt>
                <c:pt idx="8">
                  <c:v>0</c:v>
                </c:pt>
                <c:pt idx="10">
                  <c:v>0</c:v>
                </c:pt>
                <c:pt idx="12">
                  <c:v>0</c:v>
                </c:pt>
              </c:numCache>
            </c:numRef>
          </c:val>
        </c:ser>
        <c:dLbls>
          <c:showLegendKey val="0"/>
          <c:showVal val="0"/>
          <c:showCatName val="0"/>
          <c:showSerName val="0"/>
          <c:showPercent val="0"/>
          <c:showBubbleSize val="0"/>
        </c:dLbls>
        <c:gapWidth val="150"/>
        <c:axId val="368789728"/>
        <c:axId val="469549160"/>
      </c:barChart>
      <c:catAx>
        <c:axId val="368789728"/>
        <c:scaling>
          <c:orientation val="minMax"/>
        </c:scaling>
        <c:delete val="0"/>
        <c:axPos val="b"/>
        <c:numFmt formatCode="General" sourceLinked="1"/>
        <c:majorTickMark val="out"/>
        <c:minorTickMark val="none"/>
        <c:tickLblPos val="nextTo"/>
        <c:crossAx val="469549160"/>
        <c:crosses val="autoZero"/>
        <c:auto val="1"/>
        <c:lblAlgn val="ctr"/>
        <c:lblOffset val="100"/>
        <c:noMultiLvlLbl val="0"/>
      </c:catAx>
      <c:valAx>
        <c:axId val="469549160"/>
        <c:scaling>
          <c:orientation val="minMax"/>
        </c:scaling>
        <c:delete val="0"/>
        <c:axPos val="l"/>
        <c:majorGridlines/>
        <c:numFmt formatCode="General" sourceLinked="1"/>
        <c:majorTickMark val="out"/>
        <c:minorTickMark val="none"/>
        <c:tickLblPos val="nextTo"/>
        <c:crossAx val="368789728"/>
        <c:crosses val="autoZero"/>
        <c:crossBetween val="between"/>
      </c:valAx>
    </c:plotArea>
    <c:legend>
      <c:legendPos val="r"/>
      <c:layout/>
      <c:overlay val="0"/>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775403165655763E-2"/>
          <c:y val="2.9606719160105002E-2"/>
          <c:w val="0.77286758664390065"/>
          <c:h val="0.90358887139107613"/>
        </c:manualLayout>
      </c:layout>
      <c:barChart>
        <c:barDir val="col"/>
        <c:grouping val="clustered"/>
        <c:varyColors val="0"/>
        <c:ser>
          <c:idx val="0"/>
          <c:order val="0"/>
          <c:invertIfNegative val="0"/>
          <c:cat>
            <c:strRef>
              <c:f>'wk45'!$C$4:$P$4</c:f>
              <c:strCache>
                <c:ptCount val="13"/>
                <c:pt idx="0">
                  <c:v>SUN</c:v>
                </c:pt>
                <c:pt idx="2">
                  <c:v>MON</c:v>
                </c:pt>
                <c:pt idx="4">
                  <c:v>TUE</c:v>
                </c:pt>
                <c:pt idx="6">
                  <c:v>WED</c:v>
                </c:pt>
                <c:pt idx="8">
                  <c:v>THU</c:v>
                </c:pt>
                <c:pt idx="10">
                  <c:v>FRI</c:v>
                </c:pt>
                <c:pt idx="12">
                  <c:v>SAT</c:v>
                </c:pt>
              </c:strCache>
            </c:strRef>
          </c:cat>
          <c:val>
            <c:numRef>
              <c:f>'wk45'!$C$19:$P$19</c:f>
              <c:numCache>
                <c:formatCode>General</c:formatCode>
                <c:ptCount val="14"/>
                <c:pt idx="0">
                  <c:v>40.25</c:v>
                </c:pt>
                <c:pt idx="2">
                  <c:v>36.5</c:v>
                </c:pt>
                <c:pt idx="4">
                  <c:v>44</c:v>
                </c:pt>
                <c:pt idx="6">
                  <c:v>37.5</c:v>
                </c:pt>
                <c:pt idx="8">
                  <c:v>37</c:v>
                </c:pt>
                <c:pt idx="10">
                  <c:v>43.75</c:v>
                </c:pt>
                <c:pt idx="12">
                  <c:v>40.25</c:v>
                </c:pt>
              </c:numCache>
            </c:numRef>
          </c:val>
        </c:ser>
        <c:dLbls>
          <c:showLegendKey val="0"/>
          <c:showVal val="0"/>
          <c:showCatName val="0"/>
          <c:showSerName val="0"/>
          <c:showPercent val="0"/>
          <c:showBubbleSize val="0"/>
        </c:dLbls>
        <c:gapWidth val="150"/>
        <c:axId val="458367408"/>
        <c:axId val="458367800"/>
      </c:barChart>
      <c:catAx>
        <c:axId val="458367408"/>
        <c:scaling>
          <c:orientation val="minMax"/>
        </c:scaling>
        <c:delete val="0"/>
        <c:axPos val="b"/>
        <c:numFmt formatCode="General" sourceLinked="1"/>
        <c:majorTickMark val="out"/>
        <c:minorTickMark val="none"/>
        <c:tickLblPos val="nextTo"/>
        <c:crossAx val="458367800"/>
        <c:crosses val="autoZero"/>
        <c:auto val="1"/>
        <c:lblAlgn val="ctr"/>
        <c:lblOffset val="100"/>
        <c:noMultiLvlLbl val="0"/>
      </c:catAx>
      <c:valAx>
        <c:axId val="458367800"/>
        <c:scaling>
          <c:orientation val="minMax"/>
        </c:scaling>
        <c:delete val="0"/>
        <c:axPos val="l"/>
        <c:majorGridlines/>
        <c:numFmt formatCode="General" sourceLinked="1"/>
        <c:majorTickMark val="out"/>
        <c:minorTickMark val="none"/>
        <c:tickLblPos val="nextTo"/>
        <c:crossAx val="458367408"/>
        <c:crosses val="autoZero"/>
        <c:crossBetween val="between"/>
      </c:valAx>
    </c:plotArea>
    <c:legend>
      <c:legendPos val="r"/>
      <c:overlay val="0"/>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775403165655763E-2"/>
          <c:y val="2.9606719160105002E-2"/>
          <c:w val="0.77286758664390065"/>
          <c:h val="0.90358887139107613"/>
        </c:manualLayout>
      </c:layout>
      <c:barChart>
        <c:barDir val="col"/>
        <c:grouping val="clustered"/>
        <c:varyColors val="0"/>
        <c:ser>
          <c:idx val="0"/>
          <c:order val="0"/>
          <c:invertIfNegative val="0"/>
          <c:cat>
            <c:strRef>
              <c:f>'wk46'!$C$4:$P$4</c:f>
              <c:strCache>
                <c:ptCount val="13"/>
                <c:pt idx="0">
                  <c:v>SUN</c:v>
                </c:pt>
                <c:pt idx="2">
                  <c:v>MON</c:v>
                </c:pt>
                <c:pt idx="4">
                  <c:v>TUE</c:v>
                </c:pt>
                <c:pt idx="6">
                  <c:v>WED</c:v>
                </c:pt>
                <c:pt idx="8">
                  <c:v>THU</c:v>
                </c:pt>
                <c:pt idx="10">
                  <c:v>FRI</c:v>
                </c:pt>
                <c:pt idx="12">
                  <c:v>SAT</c:v>
                </c:pt>
              </c:strCache>
            </c:strRef>
          </c:cat>
          <c:val>
            <c:numRef>
              <c:f>'wk46'!$C$19:$P$19</c:f>
              <c:numCache>
                <c:formatCode>General</c:formatCode>
                <c:ptCount val="14"/>
                <c:pt idx="0">
                  <c:v>41.75</c:v>
                </c:pt>
                <c:pt idx="2">
                  <c:v>38.75</c:v>
                </c:pt>
                <c:pt idx="4">
                  <c:v>45</c:v>
                </c:pt>
                <c:pt idx="6">
                  <c:v>29.5</c:v>
                </c:pt>
                <c:pt idx="8">
                  <c:v>46.75</c:v>
                </c:pt>
                <c:pt idx="10">
                  <c:v>37</c:v>
                </c:pt>
                <c:pt idx="12">
                  <c:v>41.75</c:v>
                </c:pt>
              </c:numCache>
            </c:numRef>
          </c:val>
        </c:ser>
        <c:dLbls>
          <c:showLegendKey val="0"/>
          <c:showVal val="0"/>
          <c:showCatName val="0"/>
          <c:showSerName val="0"/>
          <c:showPercent val="0"/>
          <c:showBubbleSize val="0"/>
        </c:dLbls>
        <c:gapWidth val="150"/>
        <c:axId val="458368976"/>
        <c:axId val="476235720"/>
      </c:barChart>
      <c:catAx>
        <c:axId val="458368976"/>
        <c:scaling>
          <c:orientation val="minMax"/>
        </c:scaling>
        <c:delete val="0"/>
        <c:axPos val="b"/>
        <c:numFmt formatCode="General" sourceLinked="1"/>
        <c:majorTickMark val="out"/>
        <c:minorTickMark val="none"/>
        <c:tickLblPos val="nextTo"/>
        <c:crossAx val="476235720"/>
        <c:crosses val="autoZero"/>
        <c:auto val="1"/>
        <c:lblAlgn val="ctr"/>
        <c:lblOffset val="100"/>
        <c:noMultiLvlLbl val="0"/>
      </c:catAx>
      <c:valAx>
        <c:axId val="476235720"/>
        <c:scaling>
          <c:orientation val="minMax"/>
        </c:scaling>
        <c:delete val="0"/>
        <c:axPos val="l"/>
        <c:majorGridlines/>
        <c:numFmt formatCode="General" sourceLinked="1"/>
        <c:majorTickMark val="out"/>
        <c:minorTickMark val="none"/>
        <c:tickLblPos val="nextTo"/>
        <c:crossAx val="458368976"/>
        <c:crosses val="autoZero"/>
        <c:crossBetween val="between"/>
      </c:valAx>
    </c:plotArea>
    <c:legend>
      <c:legendPos val="r"/>
      <c:overlay val="0"/>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775403165655763E-2"/>
          <c:y val="2.9606719160105002E-2"/>
          <c:w val="0.77286758664390065"/>
          <c:h val="0.90358887139107613"/>
        </c:manualLayout>
      </c:layout>
      <c:barChart>
        <c:barDir val="col"/>
        <c:grouping val="clustered"/>
        <c:varyColors val="0"/>
        <c:ser>
          <c:idx val="0"/>
          <c:order val="0"/>
          <c:invertIfNegative val="0"/>
          <c:cat>
            <c:strRef>
              <c:f>'wk47'!$C$4:$P$4</c:f>
              <c:strCache>
                <c:ptCount val="13"/>
                <c:pt idx="0">
                  <c:v>SUN</c:v>
                </c:pt>
                <c:pt idx="2">
                  <c:v>MON</c:v>
                </c:pt>
                <c:pt idx="4">
                  <c:v>TUE</c:v>
                </c:pt>
                <c:pt idx="6">
                  <c:v>WED</c:v>
                </c:pt>
                <c:pt idx="8">
                  <c:v>THU</c:v>
                </c:pt>
                <c:pt idx="10">
                  <c:v>FRI</c:v>
                </c:pt>
                <c:pt idx="12">
                  <c:v>SAT</c:v>
                </c:pt>
              </c:strCache>
            </c:strRef>
          </c:cat>
          <c:val>
            <c:numRef>
              <c:f>'wk47'!$C$19:$P$19</c:f>
              <c:numCache>
                <c:formatCode>General</c:formatCode>
                <c:ptCount val="14"/>
                <c:pt idx="0">
                  <c:v>15.5</c:v>
                </c:pt>
                <c:pt idx="2">
                  <c:v>29.25</c:v>
                </c:pt>
                <c:pt idx="4">
                  <c:v>21.5</c:v>
                </c:pt>
                <c:pt idx="6">
                  <c:v>0</c:v>
                </c:pt>
                <c:pt idx="8">
                  <c:v>7.75</c:v>
                </c:pt>
                <c:pt idx="10">
                  <c:v>21.5</c:v>
                </c:pt>
                <c:pt idx="12">
                  <c:v>40.75</c:v>
                </c:pt>
              </c:numCache>
            </c:numRef>
          </c:val>
        </c:ser>
        <c:dLbls>
          <c:showLegendKey val="0"/>
          <c:showVal val="0"/>
          <c:showCatName val="0"/>
          <c:showSerName val="0"/>
          <c:showPercent val="0"/>
          <c:showBubbleSize val="0"/>
        </c:dLbls>
        <c:gapWidth val="150"/>
        <c:axId val="476236896"/>
        <c:axId val="476237288"/>
      </c:barChart>
      <c:catAx>
        <c:axId val="476236896"/>
        <c:scaling>
          <c:orientation val="minMax"/>
        </c:scaling>
        <c:delete val="0"/>
        <c:axPos val="b"/>
        <c:numFmt formatCode="General" sourceLinked="1"/>
        <c:majorTickMark val="out"/>
        <c:minorTickMark val="none"/>
        <c:tickLblPos val="nextTo"/>
        <c:crossAx val="476237288"/>
        <c:crosses val="autoZero"/>
        <c:auto val="1"/>
        <c:lblAlgn val="ctr"/>
        <c:lblOffset val="100"/>
        <c:noMultiLvlLbl val="0"/>
      </c:catAx>
      <c:valAx>
        <c:axId val="476237288"/>
        <c:scaling>
          <c:orientation val="minMax"/>
        </c:scaling>
        <c:delete val="0"/>
        <c:axPos val="l"/>
        <c:majorGridlines/>
        <c:numFmt formatCode="General" sourceLinked="1"/>
        <c:majorTickMark val="out"/>
        <c:minorTickMark val="none"/>
        <c:tickLblPos val="nextTo"/>
        <c:crossAx val="476236896"/>
        <c:crosses val="autoZero"/>
        <c:crossBetween val="between"/>
      </c:valAx>
    </c:plotArea>
    <c:legend>
      <c:legendPos val="r"/>
      <c:overlay val="0"/>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775403165655763E-2"/>
          <c:y val="2.9606719160105002E-2"/>
          <c:w val="0.77286758664390065"/>
          <c:h val="0.90358887139107613"/>
        </c:manualLayout>
      </c:layout>
      <c:barChart>
        <c:barDir val="col"/>
        <c:grouping val="clustered"/>
        <c:varyColors val="0"/>
        <c:ser>
          <c:idx val="0"/>
          <c:order val="0"/>
          <c:invertIfNegative val="0"/>
          <c:cat>
            <c:strRef>
              <c:f>'wk48'!$C$4:$P$4</c:f>
              <c:strCache>
                <c:ptCount val="13"/>
                <c:pt idx="0">
                  <c:v>SUN</c:v>
                </c:pt>
                <c:pt idx="2">
                  <c:v>MON</c:v>
                </c:pt>
                <c:pt idx="4">
                  <c:v>TUE</c:v>
                </c:pt>
                <c:pt idx="6">
                  <c:v>WED</c:v>
                </c:pt>
                <c:pt idx="8">
                  <c:v>THU</c:v>
                </c:pt>
                <c:pt idx="10">
                  <c:v>FRI</c:v>
                </c:pt>
                <c:pt idx="12">
                  <c:v>SAT</c:v>
                </c:pt>
              </c:strCache>
            </c:strRef>
          </c:cat>
          <c:val>
            <c:numRef>
              <c:f>'wk48'!$C$19:$P$19</c:f>
              <c:numCache>
                <c:formatCode>General</c:formatCode>
                <c:ptCount val="14"/>
                <c:pt idx="0">
                  <c:v>0</c:v>
                </c:pt>
                <c:pt idx="2">
                  <c:v>0</c:v>
                </c:pt>
                <c:pt idx="4">
                  <c:v>0</c:v>
                </c:pt>
                <c:pt idx="6">
                  <c:v>0</c:v>
                </c:pt>
                <c:pt idx="8">
                  <c:v>0</c:v>
                </c:pt>
                <c:pt idx="10">
                  <c:v>0</c:v>
                </c:pt>
                <c:pt idx="12">
                  <c:v>0</c:v>
                </c:pt>
              </c:numCache>
            </c:numRef>
          </c:val>
        </c:ser>
        <c:dLbls>
          <c:showLegendKey val="0"/>
          <c:showVal val="0"/>
          <c:showCatName val="0"/>
          <c:showSerName val="0"/>
          <c:showPercent val="0"/>
          <c:showBubbleSize val="0"/>
        </c:dLbls>
        <c:gapWidth val="150"/>
        <c:axId val="363605768"/>
        <c:axId val="363606160"/>
      </c:barChart>
      <c:catAx>
        <c:axId val="363605768"/>
        <c:scaling>
          <c:orientation val="minMax"/>
        </c:scaling>
        <c:delete val="0"/>
        <c:axPos val="b"/>
        <c:numFmt formatCode="General" sourceLinked="1"/>
        <c:majorTickMark val="out"/>
        <c:minorTickMark val="none"/>
        <c:tickLblPos val="nextTo"/>
        <c:crossAx val="363606160"/>
        <c:crosses val="autoZero"/>
        <c:auto val="1"/>
        <c:lblAlgn val="ctr"/>
        <c:lblOffset val="100"/>
        <c:noMultiLvlLbl val="0"/>
      </c:catAx>
      <c:valAx>
        <c:axId val="363606160"/>
        <c:scaling>
          <c:orientation val="minMax"/>
        </c:scaling>
        <c:delete val="0"/>
        <c:axPos val="l"/>
        <c:majorGridlines/>
        <c:numFmt formatCode="General" sourceLinked="1"/>
        <c:majorTickMark val="out"/>
        <c:minorTickMark val="none"/>
        <c:tickLblPos val="nextTo"/>
        <c:crossAx val="363605768"/>
        <c:crosses val="autoZero"/>
        <c:crossBetween val="between"/>
      </c:valAx>
    </c:plotArea>
    <c:legend>
      <c:legendPos val="r"/>
      <c:overlay val="0"/>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775403165655763E-2"/>
          <c:y val="2.9606719160105002E-2"/>
          <c:w val="0.77286758664390065"/>
          <c:h val="0.90358887139107613"/>
        </c:manualLayout>
      </c:layout>
      <c:barChart>
        <c:barDir val="col"/>
        <c:grouping val="clustered"/>
        <c:varyColors val="0"/>
        <c:ser>
          <c:idx val="0"/>
          <c:order val="0"/>
          <c:invertIfNegative val="0"/>
          <c:cat>
            <c:strRef>
              <c:f>'wk49'!$C$4:$P$4</c:f>
              <c:strCache>
                <c:ptCount val="13"/>
                <c:pt idx="0">
                  <c:v>SUN</c:v>
                </c:pt>
                <c:pt idx="2">
                  <c:v>MON</c:v>
                </c:pt>
                <c:pt idx="4">
                  <c:v>TUE</c:v>
                </c:pt>
                <c:pt idx="6">
                  <c:v>WED</c:v>
                </c:pt>
                <c:pt idx="8">
                  <c:v>THU</c:v>
                </c:pt>
                <c:pt idx="10">
                  <c:v>FRI</c:v>
                </c:pt>
                <c:pt idx="12">
                  <c:v>SAT</c:v>
                </c:pt>
              </c:strCache>
            </c:strRef>
          </c:cat>
          <c:val>
            <c:numRef>
              <c:f>'wk49'!$C$19:$P$19</c:f>
              <c:numCache>
                <c:formatCode>General</c:formatCode>
                <c:ptCount val="14"/>
                <c:pt idx="0">
                  <c:v>0</c:v>
                </c:pt>
                <c:pt idx="2">
                  <c:v>0</c:v>
                </c:pt>
                <c:pt idx="4">
                  <c:v>7.75</c:v>
                </c:pt>
                <c:pt idx="6">
                  <c:v>0</c:v>
                </c:pt>
                <c:pt idx="8">
                  <c:v>7.75</c:v>
                </c:pt>
                <c:pt idx="10">
                  <c:v>0</c:v>
                </c:pt>
                <c:pt idx="12">
                  <c:v>0</c:v>
                </c:pt>
              </c:numCache>
            </c:numRef>
          </c:val>
        </c:ser>
        <c:dLbls>
          <c:showLegendKey val="0"/>
          <c:showVal val="0"/>
          <c:showCatName val="0"/>
          <c:showSerName val="0"/>
          <c:showPercent val="0"/>
          <c:showBubbleSize val="0"/>
        </c:dLbls>
        <c:gapWidth val="150"/>
        <c:axId val="458940864"/>
        <c:axId val="458941256"/>
      </c:barChart>
      <c:catAx>
        <c:axId val="458940864"/>
        <c:scaling>
          <c:orientation val="minMax"/>
        </c:scaling>
        <c:delete val="0"/>
        <c:axPos val="b"/>
        <c:numFmt formatCode="General" sourceLinked="1"/>
        <c:majorTickMark val="out"/>
        <c:minorTickMark val="none"/>
        <c:tickLblPos val="nextTo"/>
        <c:crossAx val="458941256"/>
        <c:crosses val="autoZero"/>
        <c:auto val="1"/>
        <c:lblAlgn val="ctr"/>
        <c:lblOffset val="100"/>
        <c:noMultiLvlLbl val="0"/>
      </c:catAx>
      <c:valAx>
        <c:axId val="458941256"/>
        <c:scaling>
          <c:orientation val="minMax"/>
        </c:scaling>
        <c:delete val="0"/>
        <c:axPos val="l"/>
        <c:majorGridlines/>
        <c:numFmt formatCode="General" sourceLinked="1"/>
        <c:majorTickMark val="out"/>
        <c:minorTickMark val="none"/>
        <c:tickLblPos val="nextTo"/>
        <c:crossAx val="458940864"/>
        <c:crosses val="autoZero"/>
        <c:crossBetween val="between"/>
      </c:valAx>
    </c:plotArea>
    <c:legend>
      <c:legendPos val="r"/>
      <c:overlay val="0"/>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775403165655763E-2"/>
          <c:y val="2.9606719160105002E-2"/>
          <c:w val="0.77286758664390065"/>
          <c:h val="0.90358887139107613"/>
        </c:manualLayout>
      </c:layout>
      <c:barChart>
        <c:barDir val="col"/>
        <c:grouping val="clustered"/>
        <c:varyColors val="0"/>
        <c:ser>
          <c:idx val="0"/>
          <c:order val="0"/>
          <c:invertIfNegative val="0"/>
          <c:cat>
            <c:strRef>
              <c:f>'wk50'!$C$4:$P$4</c:f>
              <c:strCache>
                <c:ptCount val="13"/>
                <c:pt idx="0">
                  <c:v>SUN</c:v>
                </c:pt>
                <c:pt idx="2">
                  <c:v>MON</c:v>
                </c:pt>
                <c:pt idx="4">
                  <c:v>TUE</c:v>
                </c:pt>
                <c:pt idx="6">
                  <c:v>WED</c:v>
                </c:pt>
                <c:pt idx="8">
                  <c:v>THU</c:v>
                </c:pt>
                <c:pt idx="10">
                  <c:v>FRI</c:v>
                </c:pt>
                <c:pt idx="12">
                  <c:v>SAT</c:v>
                </c:pt>
              </c:strCache>
            </c:strRef>
          </c:cat>
          <c:val>
            <c:numRef>
              <c:f>'wk50'!$C$19:$P$19</c:f>
              <c:numCache>
                <c:formatCode>General</c:formatCode>
                <c:ptCount val="14"/>
                <c:pt idx="0">
                  <c:v>0</c:v>
                </c:pt>
                <c:pt idx="2">
                  <c:v>0</c:v>
                </c:pt>
                <c:pt idx="4">
                  <c:v>0</c:v>
                </c:pt>
                <c:pt idx="6">
                  <c:v>0</c:v>
                </c:pt>
                <c:pt idx="8">
                  <c:v>0</c:v>
                </c:pt>
                <c:pt idx="10">
                  <c:v>0</c:v>
                </c:pt>
                <c:pt idx="12">
                  <c:v>0</c:v>
                </c:pt>
              </c:numCache>
            </c:numRef>
          </c:val>
        </c:ser>
        <c:dLbls>
          <c:showLegendKey val="0"/>
          <c:showVal val="0"/>
          <c:showCatName val="0"/>
          <c:showSerName val="0"/>
          <c:showPercent val="0"/>
          <c:showBubbleSize val="0"/>
        </c:dLbls>
        <c:gapWidth val="150"/>
        <c:axId val="457061200"/>
        <c:axId val="457061592"/>
      </c:barChart>
      <c:catAx>
        <c:axId val="457061200"/>
        <c:scaling>
          <c:orientation val="minMax"/>
        </c:scaling>
        <c:delete val="0"/>
        <c:axPos val="b"/>
        <c:numFmt formatCode="General" sourceLinked="1"/>
        <c:majorTickMark val="out"/>
        <c:minorTickMark val="none"/>
        <c:tickLblPos val="nextTo"/>
        <c:crossAx val="457061592"/>
        <c:crosses val="autoZero"/>
        <c:auto val="1"/>
        <c:lblAlgn val="ctr"/>
        <c:lblOffset val="100"/>
        <c:noMultiLvlLbl val="0"/>
      </c:catAx>
      <c:valAx>
        <c:axId val="457061592"/>
        <c:scaling>
          <c:orientation val="minMax"/>
        </c:scaling>
        <c:delete val="0"/>
        <c:axPos val="l"/>
        <c:majorGridlines/>
        <c:numFmt formatCode="General" sourceLinked="1"/>
        <c:majorTickMark val="out"/>
        <c:minorTickMark val="none"/>
        <c:tickLblPos val="nextTo"/>
        <c:crossAx val="457061200"/>
        <c:crosses val="autoZero"/>
        <c:crossBetween val="between"/>
      </c:valAx>
    </c:plotArea>
    <c:legend>
      <c:legendPos val="r"/>
      <c:overlay val="0"/>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775403165655763E-2"/>
          <c:y val="2.9606719160105002E-2"/>
          <c:w val="0.77286758664390065"/>
          <c:h val="0.90358887139107613"/>
        </c:manualLayout>
      </c:layout>
      <c:barChart>
        <c:barDir val="col"/>
        <c:grouping val="clustered"/>
        <c:varyColors val="0"/>
        <c:ser>
          <c:idx val="0"/>
          <c:order val="0"/>
          <c:invertIfNegative val="0"/>
          <c:cat>
            <c:strRef>
              <c:f>'wk51'!$C$4:$P$4</c:f>
              <c:strCache>
                <c:ptCount val="13"/>
                <c:pt idx="0">
                  <c:v>SUN</c:v>
                </c:pt>
                <c:pt idx="2">
                  <c:v>MON</c:v>
                </c:pt>
                <c:pt idx="4">
                  <c:v>TUE</c:v>
                </c:pt>
                <c:pt idx="6">
                  <c:v>WED</c:v>
                </c:pt>
                <c:pt idx="8">
                  <c:v>THU</c:v>
                </c:pt>
                <c:pt idx="10">
                  <c:v>FRI</c:v>
                </c:pt>
                <c:pt idx="12">
                  <c:v>SAT</c:v>
                </c:pt>
              </c:strCache>
            </c:strRef>
          </c:cat>
          <c:val>
            <c:numRef>
              <c:f>'wk51'!$C$19:$P$19</c:f>
              <c:numCache>
                <c:formatCode>General</c:formatCode>
                <c:ptCount val="14"/>
                <c:pt idx="0">
                  <c:v>0</c:v>
                </c:pt>
                <c:pt idx="2">
                  <c:v>0</c:v>
                </c:pt>
                <c:pt idx="4">
                  <c:v>0</c:v>
                </c:pt>
                <c:pt idx="6">
                  <c:v>0</c:v>
                </c:pt>
                <c:pt idx="8">
                  <c:v>0</c:v>
                </c:pt>
                <c:pt idx="10">
                  <c:v>0</c:v>
                </c:pt>
                <c:pt idx="12">
                  <c:v>0</c:v>
                </c:pt>
              </c:numCache>
            </c:numRef>
          </c:val>
        </c:ser>
        <c:dLbls>
          <c:showLegendKey val="0"/>
          <c:showVal val="0"/>
          <c:showCatName val="0"/>
          <c:showSerName val="0"/>
          <c:showPercent val="0"/>
          <c:showBubbleSize val="0"/>
        </c:dLbls>
        <c:gapWidth val="150"/>
        <c:axId val="457062768"/>
        <c:axId val="458153608"/>
      </c:barChart>
      <c:catAx>
        <c:axId val="457062768"/>
        <c:scaling>
          <c:orientation val="minMax"/>
        </c:scaling>
        <c:delete val="0"/>
        <c:axPos val="b"/>
        <c:numFmt formatCode="General" sourceLinked="1"/>
        <c:majorTickMark val="out"/>
        <c:minorTickMark val="none"/>
        <c:tickLblPos val="nextTo"/>
        <c:crossAx val="458153608"/>
        <c:crosses val="autoZero"/>
        <c:auto val="1"/>
        <c:lblAlgn val="ctr"/>
        <c:lblOffset val="100"/>
        <c:noMultiLvlLbl val="0"/>
      </c:catAx>
      <c:valAx>
        <c:axId val="458153608"/>
        <c:scaling>
          <c:orientation val="minMax"/>
        </c:scaling>
        <c:delete val="0"/>
        <c:axPos val="l"/>
        <c:majorGridlines/>
        <c:numFmt formatCode="General" sourceLinked="1"/>
        <c:majorTickMark val="out"/>
        <c:minorTickMark val="none"/>
        <c:tickLblPos val="nextTo"/>
        <c:crossAx val="457062768"/>
        <c:crosses val="autoZero"/>
        <c:crossBetween val="between"/>
      </c:valAx>
    </c:plotArea>
    <c:legend>
      <c:legendPos val="r"/>
      <c:overlay val="0"/>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775403165655763E-2"/>
          <c:y val="2.9606719160105002E-2"/>
          <c:w val="0.77286758664390065"/>
          <c:h val="0.90358887139107613"/>
        </c:manualLayout>
      </c:layout>
      <c:barChart>
        <c:barDir val="col"/>
        <c:grouping val="clustered"/>
        <c:varyColors val="0"/>
        <c:ser>
          <c:idx val="0"/>
          <c:order val="0"/>
          <c:invertIfNegative val="0"/>
          <c:cat>
            <c:strRef>
              <c:f>'wk52'!$C$4:$P$4</c:f>
              <c:strCache>
                <c:ptCount val="13"/>
                <c:pt idx="0">
                  <c:v>SUN</c:v>
                </c:pt>
                <c:pt idx="2">
                  <c:v>MON</c:v>
                </c:pt>
                <c:pt idx="4">
                  <c:v>TUE</c:v>
                </c:pt>
                <c:pt idx="6">
                  <c:v>WED</c:v>
                </c:pt>
                <c:pt idx="8">
                  <c:v>THU</c:v>
                </c:pt>
                <c:pt idx="10">
                  <c:v>FRI</c:v>
                </c:pt>
                <c:pt idx="12">
                  <c:v>SAT</c:v>
                </c:pt>
              </c:strCache>
            </c:strRef>
          </c:cat>
          <c:val>
            <c:numRef>
              <c:f>'wk52'!$C$19:$P$19</c:f>
              <c:numCache>
                <c:formatCode>General</c:formatCode>
                <c:ptCount val="14"/>
                <c:pt idx="0">
                  <c:v>0</c:v>
                </c:pt>
                <c:pt idx="2">
                  <c:v>0</c:v>
                </c:pt>
                <c:pt idx="4">
                  <c:v>0</c:v>
                </c:pt>
                <c:pt idx="6">
                  <c:v>0</c:v>
                </c:pt>
                <c:pt idx="8">
                  <c:v>0</c:v>
                </c:pt>
                <c:pt idx="10">
                  <c:v>0</c:v>
                </c:pt>
                <c:pt idx="12">
                  <c:v>0</c:v>
                </c:pt>
              </c:numCache>
            </c:numRef>
          </c:val>
        </c:ser>
        <c:dLbls>
          <c:showLegendKey val="0"/>
          <c:showVal val="0"/>
          <c:showCatName val="0"/>
          <c:showSerName val="0"/>
          <c:showPercent val="0"/>
          <c:showBubbleSize val="0"/>
        </c:dLbls>
        <c:gapWidth val="150"/>
        <c:axId val="458154784"/>
        <c:axId val="458155176"/>
      </c:barChart>
      <c:catAx>
        <c:axId val="458154784"/>
        <c:scaling>
          <c:orientation val="minMax"/>
        </c:scaling>
        <c:delete val="0"/>
        <c:axPos val="b"/>
        <c:numFmt formatCode="General" sourceLinked="1"/>
        <c:majorTickMark val="out"/>
        <c:minorTickMark val="none"/>
        <c:tickLblPos val="nextTo"/>
        <c:crossAx val="458155176"/>
        <c:crosses val="autoZero"/>
        <c:auto val="1"/>
        <c:lblAlgn val="ctr"/>
        <c:lblOffset val="100"/>
        <c:noMultiLvlLbl val="0"/>
      </c:catAx>
      <c:valAx>
        <c:axId val="458155176"/>
        <c:scaling>
          <c:orientation val="minMax"/>
        </c:scaling>
        <c:delete val="0"/>
        <c:axPos val="l"/>
        <c:majorGridlines/>
        <c:numFmt formatCode="General" sourceLinked="1"/>
        <c:majorTickMark val="out"/>
        <c:minorTickMark val="none"/>
        <c:tickLblPos val="nextTo"/>
        <c:crossAx val="458154784"/>
        <c:crosses val="autoZero"/>
        <c:crossBetween val="between"/>
      </c:valAx>
    </c:plotArea>
    <c:legend>
      <c:legendPos val="r"/>
      <c:overlay val="0"/>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775403165655763E-2"/>
          <c:y val="2.9606719160105002E-2"/>
          <c:w val="0.77286758664390065"/>
          <c:h val="0.90358887139107613"/>
        </c:manualLayout>
      </c:layout>
      <c:barChart>
        <c:barDir val="col"/>
        <c:grouping val="clustered"/>
        <c:varyColors val="0"/>
        <c:ser>
          <c:idx val="0"/>
          <c:order val="0"/>
          <c:invertIfNegative val="0"/>
          <c:cat>
            <c:strRef>
              <c:f>'wk1'!$C$4:$P$4</c:f>
              <c:strCache>
                <c:ptCount val="13"/>
                <c:pt idx="0">
                  <c:v>SUN</c:v>
                </c:pt>
                <c:pt idx="2">
                  <c:v>MON</c:v>
                </c:pt>
                <c:pt idx="4">
                  <c:v>TUE</c:v>
                </c:pt>
                <c:pt idx="6">
                  <c:v>WED</c:v>
                </c:pt>
                <c:pt idx="8">
                  <c:v>THU</c:v>
                </c:pt>
                <c:pt idx="10">
                  <c:v>FRI</c:v>
                </c:pt>
                <c:pt idx="12">
                  <c:v>SAT</c:v>
                </c:pt>
              </c:strCache>
            </c:strRef>
          </c:cat>
          <c:val>
            <c:numRef>
              <c:f>'wk1'!$C$19:$P$19</c:f>
              <c:numCache>
                <c:formatCode>General</c:formatCode>
                <c:ptCount val="14"/>
                <c:pt idx="0">
                  <c:v>0</c:v>
                </c:pt>
                <c:pt idx="2">
                  <c:v>0</c:v>
                </c:pt>
                <c:pt idx="4">
                  <c:v>0</c:v>
                </c:pt>
                <c:pt idx="6">
                  <c:v>0</c:v>
                </c:pt>
                <c:pt idx="8">
                  <c:v>0</c:v>
                </c:pt>
                <c:pt idx="10">
                  <c:v>0</c:v>
                </c:pt>
                <c:pt idx="12">
                  <c:v>0</c:v>
                </c:pt>
              </c:numCache>
            </c:numRef>
          </c:val>
        </c:ser>
        <c:dLbls>
          <c:showLegendKey val="0"/>
          <c:showVal val="0"/>
          <c:showCatName val="0"/>
          <c:showSerName val="0"/>
          <c:showPercent val="0"/>
          <c:showBubbleSize val="0"/>
        </c:dLbls>
        <c:gapWidth val="150"/>
        <c:axId val="474222008"/>
        <c:axId val="474222400"/>
      </c:barChart>
      <c:catAx>
        <c:axId val="474222008"/>
        <c:scaling>
          <c:orientation val="minMax"/>
        </c:scaling>
        <c:delete val="0"/>
        <c:axPos val="b"/>
        <c:numFmt formatCode="General" sourceLinked="1"/>
        <c:majorTickMark val="out"/>
        <c:minorTickMark val="none"/>
        <c:tickLblPos val="nextTo"/>
        <c:crossAx val="474222400"/>
        <c:crosses val="autoZero"/>
        <c:auto val="1"/>
        <c:lblAlgn val="ctr"/>
        <c:lblOffset val="100"/>
        <c:noMultiLvlLbl val="0"/>
      </c:catAx>
      <c:valAx>
        <c:axId val="474222400"/>
        <c:scaling>
          <c:orientation val="minMax"/>
        </c:scaling>
        <c:delete val="0"/>
        <c:axPos val="l"/>
        <c:majorGridlines/>
        <c:numFmt formatCode="General" sourceLinked="1"/>
        <c:majorTickMark val="out"/>
        <c:minorTickMark val="none"/>
        <c:tickLblPos val="nextTo"/>
        <c:crossAx val="474222008"/>
        <c:crosses val="autoZero"/>
        <c:crossBetween val="between"/>
      </c:valAx>
    </c:plotArea>
    <c:legend>
      <c:legendPos val="r"/>
      <c:overlay val="0"/>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775403165655763E-2"/>
          <c:y val="2.9606719160105002E-2"/>
          <c:w val="0.77286758664390065"/>
          <c:h val="0.90358887139107613"/>
        </c:manualLayout>
      </c:layout>
      <c:barChart>
        <c:barDir val="col"/>
        <c:grouping val="clustered"/>
        <c:varyColors val="0"/>
        <c:ser>
          <c:idx val="0"/>
          <c:order val="0"/>
          <c:invertIfNegative val="0"/>
          <c:cat>
            <c:strRef>
              <c:f>'wk37'!$C$4:$P$4</c:f>
              <c:strCache>
                <c:ptCount val="13"/>
                <c:pt idx="0">
                  <c:v>SUN</c:v>
                </c:pt>
                <c:pt idx="2">
                  <c:v>MON</c:v>
                </c:pt>
                <c:pt idx="4">
                  <c:v>TUE</c:v>
                </c:pt>
                <c:pt idx="6">
                  <c:v>WED</c:v>
                </c:pt>
                <c:pt idx="8">
                  <c:v>THU</c:v>
                </c:pt>
                <c:pt idx="10">
                  <c:v>FRI</c:v>
                </c:pt>
                <c:pt idx="12">
                  <c:v>SAT</c:v>
                </c:pt>
              </c:strCache>
            </c:strRef>
          </c:cat>
          <c:val>
            <c:numRef>
              <c:f>'wk37'!$C$19:$P$19</c:f>
              <c:numCache>
                <c:formatCode>General</c:formatCode>
                <c:ptCount val="14"/>
                <c:pt idx="0">
                  <c:v>0</c:v>
                </c:pt>
                <c:pt idx="2">
                  <c:v>0</c:v>
                </c:pt>
                <c:pt idx="4">
                  <c:v>0</c:v>
                </c:pt>
                <c:pt idx="6">
                  <c:v>0</c:v>
                </c:pt>
                <c:pt idx="8">
                  <c:v>0</c:v>
                </c:pt>
                <c:pt idx="10">
                  <c:v>0</c:v>
                </c:pt>
                <c:pt idx="12">
                  <c:v>0</c:v>
                </c:pt>
              </c:numCache>
            </c:numRef>
          </c:val>
        </c:ser>
        <c:dLbls>
          <c:showLegendKey val="0"/>
          <c:showVal val="0"/>
          <c:showCatName val="0"/>
          <c:showSerName val="0"/>
          <c:showPercent val="0"/>
          <c:showBubbleSize val="0"/>
        </c:dLbls>
        <c:gapWidth val="150"/>
        <c:axId val="469550336"/>
        <c:axId val="469550728"/>
      </c:barChart>
      <c:catAx>
        <c:axId val="469550336"/>
        <c:scaling>
          <c:orientation val="minMax"/>
        </c:scaling>
        <c:delete val="0"/>
        <c:axPos val="b"/>
        <c:numFmt formatCode="General" sourceLinked="1"/>
        <c:majorTickMark val="out"/>
        <c:minorTickMark val="none"/>
        <c:tickLblPos val="nextTo"/>
        <c:crossAx val="469550728"/>
        <c:crosses val="autoZero"/>
        <c:auto val="1"/>
        <c:lblAlgn val="ctr"/>
        <c:lblOffset val="100"/>
        <c:noMultiLvlLbl val="0"/>
      </c:catAx>
      <c:valAx>
        <c:axId val="469550728"/>
        <c:scaling>
          <c:orientation val="minMax"/>
        </c:scaling>
        <c:delete val="0"/>
        <c:axPos val="l"/>
        <c:majorGridlines/>
        <c:numFmt formatCode="General" sourceLinked="1"/>
        <c:majorTickMark val="out"/>
        <c:minorTickMark val="none"/>
        <c:tickLblPos val="nextTo"/>
        <c:crossAx val="469550336"/>
        <c:crosses val="autoZero"/>
        <c:crossBetween val="between"/>
      </c:valAx>
    </c:plotArea>
    <c:legend>
      <c:legendPos val="r"/>
      <c:overlay val="0"/>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775403165655763E-2"/>
          <c:y val="2.9606719160105002E-2"/>
          <c:w val="0.77286758664390065"/>
          <c:h val="0.90358887139107613"/>
        </c:manualLayout>
      </c:layout>
      <c:barChart>
        <c:barDir val="col"/>
        <c:grouping val="clustered"/>
        <c:varyColors val="0"/>
        <c:ser>
          <c:idx val="0"/>
          <c:order val="0"/>
          <c:invertIfNegative val="0"/>
          <c:cat>
            <c:strRef>
              <c:f>'wk38'!$C$4:$P$4</c:f>
              <c:strCache>
                <c:ptCount val="13"/>
                <c:pt idx="0">
                  <c:v>SUN</c:v>
                </c:pt>
                <c:pt idx="2">
                  <c:v>MON</c:v>
                </c:pt>
                <c:pt idx="4">
                  <c:v>TUE</c:v>
                </c:pt>
                <c:pt idx="6">
                  <c:v>WED</c:v>
                </c:pt>
                <c:pt idx="8">
                  <c:v>THU</c:v>
                </c:pt>
                <c:pt idx="10">
                  <c:v>FRI</c:v>
                </c:pt>
                <c:pt idx="12">
                  <c:v>SAT</c:v>
                </c:pt>
              </c:strCache>
            </c:strRef>
          </c:cat>
          <c:val>
            <c:numRef>
              <c:f>'wk38'!$C$19:$P$19</c:f>
              <c:numCache>
                <c:formatCode>General</c:formatCode>
                <c:ptCount val="14"/>
                <c:pt idx="0">
                  <c:v>0</c:v>
                </c:pt>
                <c:pt idx="2">
                  <c:v>0</c:v>
                </c:pt>
                <c:pt idx="4">
                  <c:v>0</c:v>
                </c:pt>
                <c:pt idx="6">
                  <c:v>0</c:v>
                </c:pt>
                <c:pt idx="8">
                  <c:v>0</c:v>
                </c:pt>
                <c:pt idx="10">
                  <c:v>0</c:v>
                </c:pt>
                <c:pt idx="12">
                  <c:v>0</c:v>
                </c:pt>
              </c:numCache>
            </c:numRef>
          </c:val>
        </c:ser>
        <c:dLbls>
          <c:showLegendKey val="0"/>
          <c:showVal val="0"/>
          <c:showCatName val="0"/>
          <c:showSerName val="0"/>
          <c:showPercent val="0"/>
          <c:showBubbleSize val="0"/>
        </c:dLbls>
        <c:gapWidth val="150"/>
        <c:axId val="481043552"/>
        <c:axId val="481043944"/>
      </c:barChart>
      <c:catAx>
        <c:axId val="481043552"/>
        <c:scaling>
          <c:orientation val="minMax"/>
        </c:scaling>
        <c:delete val="0"/>
        <c:axPos val="b"/>
        <c:numFmt formatCode="General" sourceLinked="1"/>
        <c:majorTickMark val="out"/>
        <c:minorTickMark val="none"/>
        <c:tickLblPos val="nextTo"/>
        <c:crossAx val="481043944"/>
        <c:crosses val="autoZero"/>
        <c:auto val="1"/>
        <c:lblAlgn val="ctr"/>
        <c:lblOffset val="100"/>
        <c:noMultiLvlLbl val="0"/>
      </c:catAx>
      <c:valAx>
        <c:axId val="481043944"/>
        <c:scaling>
          <c:orientation val="minMax"/>
        </c:scaling>
        <c:delete val="0"/>
        <c:axPos val="l"/>
        <c:majorGridlines/>
        <c:numFmt formatCode="General" sourceLinked="1"/>
        <c:majorTickMark val="out"/>
        <c:minorTickMark val="none"/>
        <c:tickLblPos val="nextTo"/>
        <c:crossAx val="481043552"/>
        <c:crosses val="autoZero"/>
        <c:crossBetween val="between"/>
      </c:valAx>
    </c:plotArea>
    <c:legend>
      <c:legendPos val="r"/>
      <c:overlay val="0"/>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775403165655763E-2"/>
          <c:y val="2.9606719160105002E-2"/>
          <c:w val="0.77286758664390065"/>
          <c:h val="0.90358887139107613"/>
        </c:manualLayout>
      </c:layout>
      <c:barChart>
        <c:barDir val="col"/>
        <c:grouping val="clustered"/>
        <c:varyColors val="0"/>
        <c:ser>
          <c:idx val="0"/>
          <c:order val="0"/>
          <c:invertIfNegative val="0"/>
          <c:cat>
            <c:strRef>
              <c:f>'wk39'!$C$4:$P$4</c:f>
              <c:strCache>
                <c:ptCount val="13"/>
                <c:pt idx="0">
                  <c:v>SUN</c:v>
                </c:pt>
                <c:pt idx="2">
                  <c:v>MON</c:v>
                </c:pt>
                <c:pt idx="4">
                  <c:v>TUE</c:v>
                </c:pt>
                <c:pt idx="6">
                  <c:v>WED</c:v>
                </c:pt>
                <c:pt idx="8">
                  <c:v>THU</c:v>
                </c:pt>
                <c:pt idx="10">
                  <c:v>FRI</c:v>
                </c:pt>
                <c:pt idx="12">
                  <c:v>SAT</c:v>
                </c:pt>
              </c:strCache>
            </c:strRef>
          </c:cat>
          <c:val>
            <c:numRef>
              <c:f>'wk39'!$C$19:$P$19</c:f>
              <c:numCache>
                <c:formatCode>General</c:formatCode>
                <c:ptCount val="14"/>
                <c:pt idx="0">
                  <c:v>36.25</c:v>
                </c:pt>
                <c:pt idx="2">
                  <c:v>38.25</c:v>
                </c:pt>
                <c:pt idx="4">
                  <c:v>38.75</c:v>
                </c:pt>
                <c:pt idx="6">
                  <c:v>35.5</c:v>
                </c:pt>
                <c:pt idx="8">
                  <c:v>31</c:v>
                </c:pt>
                <c:pt idx="10">
                  <c:v>35.75</c:v>
                </c:pt>
                <c:pt idx="12">
                  <c:v>44</c:v>
                </c:pt>
              </c:numCache>
            </c:numRef>
          </c:val>
        </c:ser>
        <c:dLbls>
          <c:showLegendKey val="0"/>
          <c:showVal val="0"/>
          <c:showCatName val="0"/>
          <c:showSerName val="0"/>
          <c:showPercent val="0"/>
          <c:showBubbleSize val="0"/>
        </c:dLbls>
        <c:gapWidth val="150"/>
        <c:axId val="482622680"/>
        <c:axId val="482623072"/>
      </c:barChart>
      <c:catAx>
        <c:axId val="482622680"/>
        <c:scaling>
          <c:orientation val="minMax"/>
        </c:scaling>
        <c:delete val="0"/>
        <c:axPos val="b"/>
        <c:numFmt formatCode="General" sourceLinked="1"/>
        <c:majorTickMark val="out"/>
        <c:minorTickMark val="none"/>
        <c:tickLblPos val="nextTo"/>
        <c:crossAx val="482623072"/>
        <c:crosses val="autoZero"/>
        <c:auto val="1"/>
        <c:lblAlgn val="ctr"/>
        <c:lblOffset val="100"/>
        <c:noMultiLvlLbl val="0"/>
      </c:catAx>
      <c:valAx>
        <c:axId val="482623072"/>
        <c:scaling>
          <c:orientation val="minMax"/>
        </c:scaling>
        <c:delete val="0"/>
        <c:axPos val="l"/>
        <c:majorGridlines/>
        <c:numFmt formatCode="General" sourceLinked="1"/>
        <c:majorTickMark val="out"/>
        <c:minorTickMark val="none"/>
        <c:tickLblPos val="nextTo"/>
        <c:crossAx val="482622680"/>
        <c:crosses val="autoZero"/>
        <c:crossBetween val="between"/>
      </c:valAx>
    </c:plotArea>
    <c:legend>
      <c:legendPos val="r"/>
      <c:overlay val="0"/>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775403165655763E-2"/>
          <c:y val="2.9606719160105002E-2"/>
          <c:w val="0.77286758664390065"/>
          <c:h val="0.90358887139107613"/>
        </c:manualLayout>
      </c:layout>
      <c:barChart>
        <c:barDir val="col"/>
        <c:grouping val="clustered"/>
        <c:varyColors val="0"/>
        <c:ser>
          <c:idx val="0"/>
          <c:order val="0"/>
          <c:invertIfNegative val="0"/>
          <c:cat>
            <c:strRef>
              <c:f>'wk40'!$C$4:$P$4</c:f>
              <c:strCache>
                <c:ptCount val="13"/>
                <c:pt idx="0">
                  <c:v>SUN</c:v>
                </c:pt>
                <c:pt idx="2">
                  <c:v>MON</c:v>
                </c:pt>
                <c:pt idx="4">
                  <c:v>TUE</c:v>
                </c:pt>
                <c:pt idx="6">
                  <c:v>WED</c:v>
                </c:pt>
                <c:pt idx="8">
                  <c:v>THU</c:v>
                </c:pt>
                <c:pt idx="10">
                  <c:v>FRI</c:v>
                </c:pt>
                <c:pt idx="12">
                  <c:v>SAT</c:v>
                </c:pt>
              </c:strCache>
            </c:strRef>
          </c:cat>
          <c:val>
            <c:numRef>
              <c:f>'wk40'!$C$19:$P$19</c:f>
              <c:numCache>
                <c:formatCode>General</c:formatCode>
                <c:ptCount val="14"/>
                <c:pt idx="0">
                  <c:v>35.25</c:v>
                </c:pt>
                <c:pt idx="2">
                  <c:v>38</c:v>
                </c:pt>
                <c:pt idx="4">
                  <c:v>31.25</c:v>
                </c:pt>
                <c:pt idx="6">
                  <c:v>38.75</c:v>
                </c:pt>
                <c:pt idx="8">
                  <c:v>38.5</c:v>
                </c:pt>
                <c:pt idx="10">
                  <c:v>37.5</c:v>
                </c:pt>
                <c:pt idx="12">
                  <c:v>34</c:v>
                </c:pt>
              </c:numCache>
            </c:numRef>
          </c:val>
        </c:ser>
        <c:dLbls>
          <c:showLegendKey val="0"/>
          <c:showVal val="0"/>
          <c:showCatName val="0"/>
          <c:showSerName val="0"/>
          <c:showPercent val="0"/>
          <c:showBubbleSize val="0"/>
        </c:dLbls>
        <c:gapWidth val="150"/>
        <c:axId val="456887856"/>
        <c:axId val="456888248"/>
      </c:barChart>
      <c:catAx>
        <c:axId val="456887856"/>
        <c:scaling>
          <c:orientation val="minMax"/>
        </c:scaling>
        <c:delete val="0"/>
        <c:axPos val="b"/>
        <c:numFmt formatCode="General" sourceLinked="1"/>
        <c:majorTickMark val="out"/>
        <c:minorTickMark val="none"/>
        <c:tickLblPos val="nextTo"/>
        <c:crossAx val="456888248"/>
        <c:crosses val="autoZero"/>
        <c:auto val="1"/>
        <c:lblAlgn val="ctr"/>
        <c:lblOffset val="100"/>
        <c:noMultiLvlLbl val="0"/>
      </c:catAx>
      <c:valAx>
        <c:axId val="456888248"/>
        <c:scaling>
          <c:orientation val="minMax"/>
        </c:scaling>
        <c:delete val="0"/>
        <c:axPos val="l"/>
        <c:majorGridlines/>
        <c:numFmt formatCode="General" sourceLinked="1"/>
        <c:majorTickMark val="out"/>
        <c:minorTickMark val="none"/>
        <c:tickLblPos val="nextTo"/>
        <c:crossAx val="456887856"/>
        <c:crosses val="autoZero"/>
        <c:crossBetween val="between"/>
      </c:valAx>
    </c:plotArea>
    <c:legend>
      <c:legendPos val="r"/>
      <c:overlay val="0"/>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775403165655763E-2"/>
          <c:y val="2.9606719160105002E-2"/>
          <c:w val="0.77286758664390065"/>
          <c:h val="0.90358887139107613"/>
        </c:manualLayout>
      </c:layout>
      <c:barChart>
        <c:barDir val="col"/>
        <c:grouping val="clustered"/>
        <c:varyColors val="0"/>
        <c:ser>
          <c:idx val="0"/>
          <c:order val="0"/>
          <c:invertIfNegative val="0"/>
          <c:cat>
            <c:strRef>
              <c:f>'wk41'!$C$4:$P$4</c:f>
              <c:strCache>
                <c:ptCount val="13"/>
                <c:pt idx="0">
                  <c:v>SUN</c:v>
                </c:pt>
                <c:pt idx="2">
                  <c:v>MON</c:v>
                </c:pt>
                <c:pt idx="4">
                  <c:v>TUE</c:v>
                </c:pt>
                <c:pt idx="6">
                  <c:v>WED</c:v>
                </c:pt>
                <c:pt idx="8">
                  <c:v>THU</c:v>
                </c:pt>
                <c:pt idx="10">
                  <c:v>FRI</c:v>
                </c:pt>
                <c:pt idx="12">
                  <c:v>SAT</c:v>
                </c:pt>
              </c:strCache>
            </c:strRef>
          </c:cat>
          <c:val>
            <c:numRef>
              <c:f>'wk41'!$C$19:$P$19</c:f>
              <c:numCache>
                <c:formatCode>General</c:formatCode>
                <c:ptCount val="14"/>
                <c:pt idx="0">
                  <c:v>35.25</c:v>
                </c:pt>
                <c:pt idx="2">
                  <c:v>39</c:v>
                </c:pt>
                <c:pt idx="4">
                  <c:v>39.25</c:v>
                </c:pt>
                <c:pt idx="6">
                  <c:v>38.75</c:v>
                </c:pt>
                <c:pt idx="8">
                  <c:v>30.75</c:v>
                </c:pt>
                <c:pt idx="10">
                  <c:v>39</c:v>
                </c:pt>
                <c:pt idx="12">
                  <c:v>51.75</c:v>
                </c:pt>
              </c:numCache>
            </c:numRef>
          </c:val>
        </c:ser>
        <c:dLbls>
          <c:showLegendKey val="0"/>
          <c:showVal val="0"/>
          <c:showCatName val="0"/>
          <c:showSerName val="0"/>
          <c:showPercent val="0"/>
          <c:showBubbleSize val="0"/>
        </c:dLbls>
        <c:gapWidth val="150"/>
        <c:axId val="456889424"/>
        <c:axId val="458067008"/>
      </c:barChart>
      <c:catAx>
        <c:axId val="456889424"/>
        <c:scaling>
          <c:orientation val="minMax"/>
        </c:scaling>
        <c:delete val="0"/>
        <c:axPos val="b"/>
        <c:numFmt formatCode="General" sourceLinked="1"/>
        <c:majorTickMark val="out"/>
        <c:minorTickMark val="none"/>
        <c:tickLblPos val="nextTo"/>
        <c:crossAx val="458067008"/>
        <c:crosses val="autoZero"/>
        <c:auto val="1"/>
        <c:lblAlgn val="ctr"/>
        <c:lblOffset val="100"/>
        <c:noMultiLvlLbl val="0"/>
      </c:catAx>
      <c:valAx>
        <c:axId val="458067008"/>
        <c:scaling>
          <c:orientation val="minMax"/>
        </c:scaling>
        <c:delete val="0"/>
        <c:axPos val="l"/>
        <c:majorGridlines/>
        <c:numFmt formatCode="General" sourceLinked="1"/>
        <c:majorTickMark val="out"/>
        <c:minorTickMark val="none"/>
        <c:tickLblPos val="nextTo"/>
        <c:crossAx val="456889424"/>
        <c:crosses val="autoZero"/>
        <c:crossBetween val="between"/>
      </c:valAx>
    </c:plotArea>
    <c:legend>
      <c:legendPos val="r"/>
      <c:overlay val="0"/>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775403165655763E-2"/>
          <c:y val="2.9606719160105002E-2"/>
          <c:w val="0.77286758664390065"/>
          <c:h val="0.90358887139107613"/>
        </c:manualLayout>
      </c:layout>
      <c:barChart>
        <c:barDir val="col"/>
        <c:grouping val="clustered"/>
        <c:varyColors val="0"/>
        <c:ser>
          <c:idx val="0"/>
          <c:order val="0"/>
          <c:invertIfNegative val="0"/>
          <c:cat>
            <c:strRef>
              <c:f>'wk42'!$C$4:$P$4</c:f>
              <c:strCache>
                <c:ptCount val="13"/>
                <c:pt idx="0">
                  <c:v>SUN</c:v>
                </c:pt>
                <c:pt idx="2">
                  <c:v>MON</c:v>
                </c:pt>
                <c:pt idx="4">
                  <c:v>TUE</c:v>
                </c:pt>
                <c:pt idx="6">
                  <c:v>WED</c:v>
                </c:pt>
                <c:pt idx="8">
                  <c:v>THU</c:v>
                </c:pt>
                <c:pt idx="10">
                  <c:v>FRI</c:v>
                </c:pt>
                <c:pt idx="12">
                  <c:v>SAT</c:v>
                </c:pt>
              </c:strCache>
            </c:strRef>
          </c:cat>
          <c:val>
            <c:numRef>
              <c:f>'wk42'!$C$19:$P$19</c:f>
              <c:numCache>
                <c:formatCode>General</c:formatCode>
                <c:ptCount val="14"/>
                <c:pt idx="0">
                  <c:v>42.5</c:v>
                </c:pt>
                <c:pt idx="2">
                  <c:v>37.75</c:v>
                </c:pt>
                <c:pt idx="4">
                  <c:v>31.25</c:v>
                </c:pt>
                <c:pt idx="6">
                  <c:v>37.25</c:v>
                </c:pt>
                <c:pt idx="8">
                  <c:v>39</c:v>
                </c:pt>
                <c:pt idx="10">
                  <c:v>38.5</c:v>
                </c:pt>
                <c:pt idx="12">
                  <c:v>35.75</c:v>
                </c:pt>
              </c:numCache>
            </c:numRef>
          </c:val>
        </c:ser>
        <c:dLbls>
          <c:showLegendKey val="0"/>
          <c:showVal val="0"/>
          <c:showCatName val="0"/>
          <c:showSerName val="0"/>
          <c:showPercent val="0"/>
          <c:showBubbleSize val="0"/>
        </c:dLbls>
        <c:gapWidth val="150"/>
        <c:axId val="458068184"/>
        <c:axId val="458068576"/>
      </c:barChart>
      <c:catAx>
        <c:axId val="458068184"/>
        <c:scaling>
          <c:orientation val="minMax"/>
        </c:scaling>
        <c:delete val="0"/>
        <c:axPos val="b"/>
        <c:numFmt formatCode="General" sourceLinked="1"/>
        <c:majorTickMark val="out"/>
        <c:minorTickMark val="none"/>
        <c:tickLblPos val="nextTo"/>
        <c:crossAx val="458068576"/>
        <c:crosses val="autoZero"/>
        <c:auto val="1"/>
        <c:lblAlgn val="ctr"/>
        <c:lblOffset val="100"/>
        <c:noMultiLvlLbl val="0"/>
      </c:catAx>
      <c:valAx>
        <c:axId val="458068576"/>
        <c:scaling>
          <c:orientation val="minMax"/>
        </c:scaling>
        <c:delete val="0"/>
        <c:axPos val="l"/>
        <c:majorGridlines/>
        <c:numFmt formatCode="General" sourceLinked="1"/>
        <c:majorTickMark val="out"/>
        <c:minorTickMark val="none"/>
        <c:tickLblPos val="nextTo"/>
        <c:crossAx val="458068184"/>
        <c:crosses val="autoZero"/>
        <c:crossBetween val="between"/>
      </c:valAx>
    </c:plotArea>
    <c:legend>
      <c:legendPos val="r"/>
      <c:overlay val="0"/>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775403165655763E-2"/>
          <c:y val="2.9606719160105002E-2"/>
          <c:w val="0.77286758664390065"/>
          <c:h val="0.90358887139107613"/>
        </c:manualLayout>
      </c:layout>
      <c:barChart>
        <c:barDir val="col"/>
        <c:grouping val="clustered"/>
        <c:varyColors val="0"/>
        <c:ser>
          <c:idx val="0"/>
          <c:order val="0"/>
          <c:invertIfNegative val="0"/>
          <c:cat>
            <c:strRef>
              <c:f>'wk43'!$C$4:$P$4</c:f>
              <c:strCache>
                <c:ptCount val="13"/>
                <c:pt idx="0">
                  <c:v>SUN</c:v>
                </c:pt>
                <c:pt idx="2">
                  <c:v>MON</c:v>
                </c:pt>
                <c:pt idx="4">
                  <c:v>TUE</c:v>
                </c:pt>
                <c:pt idx="6">
                  <c:v>WED</c:v>
                </c:pt>
                <c:pt idx="8">
                  <c:v>THU</c:v>
                </c:pt>
                <c:pt idx="10">
                  <c:v>FRI</c:v>
                </c:pt>
                <c:pt idx="12">
                  <c:v>SAT</c:v>
                </c:pt>
              </c:strCache>
            </c:strRef>
          </c:cat>
          <c:val>
            <c:numRef>
              <c:f>'wk43'!$C$19:$P$19</c:f>
              <c:numCache>
                <c:formatCode>General</c:formatCode>
                <c:ptCount val="14"/>
                <c:pt idx="0">
                  <c:v>42.25</c:v>
                </c:pt>
                <c:pt idx="2">
                  <c:v>39.25</c:v>
                </c:pt>
                <c:pt idx="4">
                  <c:v>38.25</c:v>
                </c:pt>
                <c:pt idx="6">
                  <c:v>38.75</c:v>
                </c:pt>
                <c:pt idx="8">
                  <c:v>39</c:v>
                </c:pt>
                <c:pt idx="10">
                  <c:v>39</c:v>
                </c:pt>
                <c:pt idx="12">
                  <c:v>45.25</c:v>
                </c:pt>
              </c:numCache>
            </c:numRef>
          </c:val>
        </c:ser>
        <c:dLbls>
          <c:showLegendKey val="0"/>
          <c:showVal val="0"/>
          <c:showCatName val="0"/>
          <c:showSerName val="0"/>
          <c:showPercent val="0"/>
          <c:showBubbleSize val="0"/>
        </c:dLbls>
        <c:gapWidth val="150"/>
        <c:axId val="370477816"/>
        <c:axId val="370478208"/>
      </c:barChart>
      <c:catAx>
        <c:axId val="370477816"/>
        <c:scaling>
          <c:orientation val="minMax"/>
        </c:scaling>
        <c:delete val="0"/>
        <c:axPos val="b"/>
        <c:numFmt formatCode="General" sourceLinked="1"/>
        <c:majorTickMark val="out"/>
        <c:minorTickMark val="none"/>
        <c:tickLblPos val="nextTo"/>
        <c:crossAx val="370478208"/>
        <c:crosses val="autoZero"/>
        <c:auto val="1"/>
        <c:lblAlgn val="ctr"/>
        <c:lblOffset val="100"/>
        <c:noMultiLvlLbl val="0"/>
      </c:catAx>
      <c:valAx>
        <c:axId val="370478208"/>
        <c:scaling>
          <c:orientation val="minMax"/>
        </c:scaling>
        <c:delete val="0"/>
        <c:axPos val="l"/>
        <c:majorGridlines/>
        <c:numFmt formatCode="General" sourceLinked="1"/>
        <c:majorTickMark val="out"/>
        <c:minorTickMark val="none"/>
        <c:tickLblPos val="nextTo"/>
        <c:crossAx val="370477816"/>
        <c:crosses val="autoZero"/>
        <c:crossBetween val="between"/>
      </c:valAx>
    </c:plotArea>
    <c:legend>
      <c:legendPos val="r"/>
      <c:layout/>
      <c:overlay val="0"/>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775403165655763E-2"/>
          <c:y val="2.9606719160105002E-2"/>
          <c:w val="0.77286758664390065"/>
          <c:h val="0.90358887139107613"/>
        </c:manualLayout>
      </c:layout>
      <c:barChart>
        <c:barDir val="col"/>
        <c:grouping val="clustered"/>
        <c:varyColors val="0"/>
        <c:ser>
          <c:idx val="0"/>
          <c:order val="0"/>
          <c:invertIfNegative val="0"/>
          <c:cat>
            <c:strRef>
              <c:f>'wk44'!$C$4:$P$4</c:f>
              <c:strCache>
                <c:ptCount val="13"/>
                <c:pt idx="0">
                  <c:v>SUN</c:v>
                </c:pt>
                <c:pt idx="2">
                  <c:v>MON</c:v>
                </c:pt>
                <c:pt idx="4">
                  <c:v>TUE</c:v>
                </c:pt>
                <c:pt idx="6">
                  <c:v>WED</c:v>
                </c:pt>
                <c:pt idx="8">
                  <c:v>THU</c:v>
                </c:pt>
                <c:pt idx="10">
                  <c:v>FRI</c:v>
                </c:pt>
                <c:pt idx="12">
                  <c:v>SAT</c:v>
                </c:pt>
              </c:strCache>
            </c:strRef>
          </c:cat>
          <c:val>
            <c:numRef>
              <c:f>'wk44'!$C$19:$P$19</c:f>
              <c:numCache>
                <c:formatCode>General</c:formatCode>
                <c:ptCount val="14"/>
                <c:pt idx="0">
                  <c:v>45.5</c:v>
                </c:pt>
                <c:pt idx="2">
                  <c:v>42.75</c:v>
                </c:pt>
                <c:pt idx="4">
                  <c:v>44.25</c:v>
                </c:pt>
                <c:pt idx="6">
                  <c:v>45.25</c:v>
                </c:pt>
                <c:pt idx="8">
                  <c:v>45</c:v>
                </c:pt>
                <c:pt idx="10">
                  <c:v>53.25</c:v>
                </c:pt>
                <c:pt idx="12">
                  <c:v>40</c:v>
                </c:pt>
              </c:numCache>
            </c:numRef>
          </c:val>
        </c:ser>
        <c:dLbls>
          <c:showLegendKey val="0"/>
          <c:showVal val="0"/>
          <c:showCatName val="0"/>
          <c:showSerName val="0"/>
          <c:showPercent val="0"/>
          <c:showBubbleSize val="0"/>
        </c:dLbls>
        <c:gapWidth val="150"/>
        <c:axId val="457069784"/>
        <c:axId val="457070176"/>
      </c:barChart>
      <c:catAx>
        <c:axId val="457069784"/>
        <c:scaling>
          <c:orientation val="minMax"/>
        </c:scaling>
        <c:delete val="0"/>
        <c:axPos val="b"/>
        <c:numFmt formatCode="General" sourceLinked="1"/>
        <c:majorTickMark val="out"/>
        <c:minorTickMark val="none"/>
        <c:tickLblPos val="nextTo"/>
        <c:crossAx val="457070176"/>
        <c:crosses val="autoZero"/>
        <c:auto val="1"/>
        <c:lblAlgn val="ctr"/>
        <c:lblOffset val="100"/>
        <c:noMultiLvlLbl val="0"/>
      </c:catAx>
      <c:valAx>
        <c:axId val="457070176"/>
        <c:scaling>
          <c:orientation val="minMax"/>
        </c:scaling>
        <c:delete val="0"/>
        <c:axPos val="l"/>
        <c:majorGridlines/>
        <c:numFmt formatCode="General" sourceLinked="1"/>
        <c:majorTickMark val="out"/>
        <c:minorTickMark val="none"/>
        <c:tickLblPos val="nextTo"/>
        <c:crossAx val="457069784"/>
        <c:crosses val="autoZero"/>
        <c:crossBetween val="between"/>
      </c:valAx>
    </c:plotArea>
    <c:legend>
      <c:legendPos val="r"/>
      <c:overlay val="0"/>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xdr:col>
      <xdr:colOff>179916</xdr:colOff>
      <xdr:row>4</xdr:row>
      <xdr:rowOff>0</xdr:rowOff>
    </xdr:from>
    <xdr:to>
      <xdr:col>26</xdr:col>
      <xdr:colOff>606425</xdr:colOff>
      <xdr:row>18</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19</xdr:col>
      <xdr:colOff>179916</xdr:colOff>
      <xdr:row>4</xdr:row>
      <xdr:rowOff>0</xdr:rowOff>
    </xdr:from>
    <xdr:to>
      <xdr:col>26</xdr:col>
      <xdr:colOff>606425</xdr:colOff>
      <xdr:row>18</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19</xdr:col>
      <xdr:colOff>179916</xdr:colOff>
      <xdr:row>4</xdr:row>
      <xdr:rowOff>0</xdr:rowOff>
    </xdr:from>
    <xdr:to>
      <xdr:col>26</xdr:col>
      <xdr:colOff>606425</xdr:colOff>
      <xdr:row>18</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19</xdr:col>
      <xdr:colOff>179916</xdr:colOff>
      <xdr:row>4</xdr:row>
      <xdr:rowOff>0</xdr:rowOff>
    </xdr:from>
    <xdr:to>
      <xdr:col>26</xdr:col>
      <xdr:colOff>606425</xdr:colOff>
      <xdr:row>18</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19</xdr:col>
      <xdr:colOff>179916</xdr:colOff>
      <xdr:row>4</xdr:row>
      <xdr:rowOff>0</xdr:rowOff>
    </xdr:from>
    <xdr:to>
      <xdr:col>26</xdr:col>
      <xdr:colOff>606425</xdr:colOff>
      <xdr:row>18</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19</xdr:col>
      <xdr:colOff>179916</xdr:colOff>
      <xdr:row>4</xdr:row>
      <xdr:rowOff>0</xdr:rowOff>
    </xdr:from>
    <xdr:to>
      <xdr:col>26</xdr:col>
      <xdr:colOff>606425</xdr:colOff>
      <xdr:row>18</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19</xdr:col>
      <xdr:colOff>179916</xdr:colOff>
      <xdr:row>4</xdr:row>
      <xdr:rowOff>0</xdr:rowOff>
    </xdr:from>
    <xdr:to>
      <xdr:col>26</xdr:col>
      <xdr:colOff>606425</xdr:colOff>
      <xdr:row>18</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19</xdr:col>
      <xdr:colOff>179916</xdr:colOff>
      <xdr:row>4</xdr:row>
      <xdr:rowOff>0</xdr:rowOff>
    </xdr:from>
    <xdr:to>
      <xdr:col>26</xdr:col>
      <xdr:colOff>606425</xdr:colOff>
      <xdr:row>18</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19</xdr:col>
      <xdr:colOff>179916</xdr:colOff>
      <xdr:row>4</xdr:row>
      <xdr:rowOff>0</xdr:rowOff>
    </xdr:from>
    <xdr:to>
      <xdr:col>26</xdr:col>
      <xdr:colOff>606425</xdr:colOff>
      <xdr:row>18</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19</xdr:col>
      <xdr:colOff>179916</xdr:colOff>
      <xdr:row>4</xdr:row>
      <xdr:rowOff>0</xdr:rowOff>
    </xdr:from>
    <xdr:to>
      <xdr:col>26</xdr:col>
      <xdr:colOff>606425</xdr:colOff>
      <xdr:row>18</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695325</xdr:colOff>
      <xdr:row>68</xdr:row>
      <xdr:rowOff>0</xdr:rowOff>
    </xdr:from>
    <xdr:to>
      <xdr:col>7</xdr:col>
      <xdr:colOff>180975</xdr:colOff>
      <xdr:row>69</xdr:row>
      <xdr:rowOff>28575</xdr:rowOff>
    </xdr:to>
    <xdr:sp macro="" textlink="">
      <xdr:nvSpPr>
        <xdr:cNvPr id="2" name="Line 1"/>
        <xdr:cNvSpPr>
          <a:spLocks noChangeShapeType="1"/>
        </xdr:cNvSpPr>
      </xdr:nvSpPr>
      <xdr:spPr bwMode="auto">
        <a:xfrm flipH="1" flipV="1">
          <a:off x="5248275" y="9925050"/>
          <a:ext cx="19050" cy="190500"/>
        </a:xfrm>
        <a:prstGeom prst="line">
          <a:avLst/>
        </a:prstGeom>
        <a:noFill/>
        <a:ln w="9525">
          <a:solidFill>
            <a:srgbClr val="000000"/>
          </a:solidFill>
          <a:round/>
          <a:headEnd/>
          <a:tailEnd type="triangle" w="med" len="me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179916</xdr:colOff>
      <xdr:row>4</xdr:row>
      <xdr:rowOff>0</xdr:rowOff>
    </xdr:from>
    <xdr:to>
      <xdr:col>26</xdr:col>
      <xdr:colOff>606425</xdr:colOff>
      <xdr:row>18</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19</xdr:col>
      <xdr:colOff>179916</xdr:colOff>
      <xdr:row>4</xdr:row>
      <xdr:rowOff>0</xdr:rowOff>
    </xdr:from>
    <xdr:to>
      <xdr:col>26</xdr:col>
      <xdr:colOff>606425</xdr:colOff>
      <xdr:row>18</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19</xdr:col>
      <xdr:colOff>179916</xdr:colOff>
      <xdr:row>4</xdr:row>
      <xdr:rowOff>0</xdr:rowOff>
    </xdr:from>
    <xdr:to>
      <xdr:col>26</xdr:col>
      <xdr:colOff>606425</xdr:colOff>
      <xdr:row>18</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19</xdr:col>
      <xdr:colOff>179916</xdr:colOff>
      <xdr:row>4</xdr:row>
      <xdr:rowOff>0</xdr:rowOff>
    </xdr:from>
    <xdr:to>
      <xdr:col>26</xdr:col>
      <xdr:colOff>606425</xdr:colOff>
      <xdr:row>18</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19</xdr:col>
      <xdr:colOff>179916</xdr:colOff>
      <xdr:row>4</xdr:row>
      <xdr:rowOff>0</xdr:rowOff>
    </xdr:from>
    <xdr:to>
      <xdr:col>26</xdr:col>
      <xdr:colOff>606425</xdr:colOff>
      <xdr:row>18</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179916</xdr:colOff>
      <xdr:row>4</xdr:row>
      <xdr:rowOff>0</xdr:rowOff>
    </xdr:from>
    <xdr:to>
      <xdr:col>26</xdr:col>
      <xdr:colOff>606425</xdr:colOff>
      <xdr:row>18</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19</xdr:col>
      <xdr:colOff>179916</xdr:colOff>
      <xdr:row>4</xdr:row>
      <xdr:rowOff>0</xdr:rowOff>
    </xdr:from>
    <xdr:to>
      <xdr:col>26</xdr:col>
      <xdr:colOff>606425</xdr:colOff>
      <xdr:row>18</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19</xdr:col>
      <xdr:colOff>179916</xdr:colOff>
      <xdr:row>4</xdr:row>
      <xdr:rowOff>0</xdr:rowOff>
    </xdr:from>
    <xdr:to>
      <xdr:col>26</xdr:col>
      <xdr:colOff>606425</xdr:colOff>
      <xdr:row>18</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ETGB141-NT0001.ikea.com\Projects\General\SELF%20SERVE\FY14\ROTA%20FY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sheetName val="WK36"/>
      <sheetName val="WK37"/>
      <sheetName val="WK38"/>
      <sheetName val="WK39"/>
      <sheetName val="WK40"/>
      <sheetName val="WK41"/>
      <sheetName val="WK42"/>
      <sheetName val="WK43"/>
      <sheetName val="WK44"/>
      <sheetName val="WK45"/>
      <sheetName val="WK46"/>
      <sheetName val="WK47"/>
      <sheetName val="WK48"/>
      <sheetName val="WK49"/>
      <sheetName val="WK50"/>
      <sheetName val="WK51"/>
      <sheetName val="WK52"/>
      <sheetName val="WK01"/>
      <sheetName val="WK02"/>
      <sheetName val="WK03"/>
      <sheetName val="WK04"/>
      <sheetName val="WK05"/>
      <sheetName val="WK06"/>
      <sheetName val="WK07"/>
      <sheetName val="WK08"/>
      <sheetName val="WK09"/>
      <sheetName val="WK10"/>
      <sheetName val="WK11"/>
      <sheetName val="WK12"/>
      <sheetName val="WK13"/>
      <sheetName val="WK14"/>
      <sheetName val="WK15"/>
      <sheetName val="WK16"/>
      <sheetName val="WK17"/>
      <sheetName val="WK18"/>
      <sheetName val="WK19"/>
      <sheetName val="WK20"/>
      <sheetName val="WK21"/>
      <sheetName val="WK22"/>
      <sheetName val="WK23"/>
      <sheetName val="WK24"/>
      <sheetName val="WK25"/>
      <sheetName val="WK26"/>
      <sheetName val="WK27"/>
      <sheetName val="WK28"/>
      <sheetName val="WK29"/>
      <sheetName val="WK30"/>
      <sheetName val="WK31"/>
      <sheetName val="WK32"/>
      <sheetName val="WK33"/>
      <sheetName val="WK34"/>
      <sheetName val="WK35"/>
      <sheetName val="WK36 FY15"/>
      <sheetName val="WK37 FY15"/>
      <sheetName val="WK38 FY15"/>
      <sheetName val="WK39 FY15"/>
      <sheetName val="SUMMARY"/>
    </sheetNames>
    <sheetDataSet>
      <sheetData sheetId="0">
        <row r="2">
          <cell r="Q2" t="str">
            <v>No WK</v>
          </cell>
          <cell r="R2" t="str">
            <v>DATE</v>
          </cell>
        </row>
        <row r="3">
          <cell r="Q3">
            <v>36</v>
          </cell>
          <cell r="R3">
            <v>41882</v>
          </cell>
        </row>
        <row r="4">
          <cell r="Q4">
            <v>36</v>
          </cell>
          <cell r="R4">
            <v>41883</v>
          </cell>
        </row>
        <row r="5">
          <cell r="Q5">
            <v>36</v>
          </cell>
          <cell r="R5">
            <v>41884</v>
          </cell>
        </row>
        <row r="6">
          <cell r="Q6">
            <v>36</v>
          </cell>
          <cell r="R6">
            <v>41885</v>
          </cell>
        </row>
        <row r="7">
          <cell r="Q7">
            <v>36</v>
          </cell>
          <cell r="R7">
            <v>41886</v>
          </cell>
        </row>
        <row r="8">
          <cell r="Q8">
            <v>36</v>
          </cell>
          <cell r="R8">
            <v>41887</v>
          </cell>
        </row>
        <row r="9">
          <cell r="Q9">
            <v>36</v>
          </cell>
          <cell r="R9">
            <v>41888</v>
          </cell>
        </row>
        <row r="10">
          <cell r="Q10">
            <v>37</v>
          </cell>
          <cell r="R10">
            <v>41889</v>
          </cell>
        </row>
        <row r="11">
          <cell r="Q11">
            <v>37</v>
          </cell>
          <cell r="R11">
            <v>41890</v>
          </cell>
        </row>
        <row r="12">
          <cell r="Q12">
            <v>37</v>
          </cell>
          <cell r="R12">
            <v>41891</v>
          </cell>
        </row>
        <row r="13">
          <cell r="Q13">
            <v>37</v>
          </cell>
          <cell r="R13">
            <v>41892</v>
          </cell>
        </row>
        <row r="14">
          <cell r="Q14">
            <v>37</v>
          </cell>
          <cell r="R14">
            <v>41893</v>
          </cell>
        </row>
        <row r="15">
          <cell r="Q15">
            <v>37</v>
          </cell>
          <cell r="R15">
            <v>41894</v>
          </cell>
        </row>
        <row r="16">
          <cell r="Q16">
            <v>37</v>
          </cell>
          <cell r="R16">
            <v>41895</v>
          </cell>
        </row>
        <row r="17">
          <cell r="Q17">
            <v>38</v>
          </cell>
          <cell r="R17">
            <v>41896</v>
          </cell>
        </row>
        <row r="18">
          <cell r="Q18">
            <v>38</v>
          </cell>
          <cell r="R18">
            <v>41897</v>
          </cell>
        </row>
        <row r="19">
          <cell r="Q19">
            <v>38</v>
          </cell>
          <cell r="R19">
            <v>41898</v>
          </cell>
        </row>
        <row r="20">
          <cell r="Q20">
            <v>38</v>
          </cell>
          <cell r="R20">
            <v>41899</v>
          </cell>
        </row>
        <row r="21">
          <cell r="Q21">
            <v>38</v>
          </cell>
          <cell r="R21">
            <v>41900</v>
          </cell>
        </row>
        <row r="22">
          <cell r="Q22">
            <v>38</v>
          </cell>
          <cell r="R22">
            <v>41901</v>
          </cell>
        </row>
        <row r="23">
          <cell r="Q23">
            <v>38</v>
          </cell>
          <cell r="R23">
            <v>41902</v>
          </cell>
        </row>
        <row r="24">
          <cell r="Q24">
            <v>39</v>
          </cell>
          <cell r="R24">
            <v>41903</v>
          </cell>
        </row>
        <row r="25">
          <cell r="Q25">
            <v>39</v>
          </cell>
          <cell r="R25">
            <v>41904</v>
          </cell>
        </row>
        <row r="26">
          <cell r="Q26">
            <v>39</v>
          </cell>
          <cell r="R26">
            <v>41905</v>
          </cell>
        </row>
        <row r="27">
          <cell r="Q27">
            <v>39</v>
          </cell>
          <cell r="R27">
            <v>41906</v>
          </cell>
        </row>
        <row r="28">
          <cell r="Q28">
            <v>39</v>
          </cell>
          <cell r="R28">
            <v>41907</v>
          </cell>
        </row>
        <row r="29">
          <cell r="Q29">
            <v>39</v>
          </cell>
          <cell r="R29">
            <v>41908</v>
          </cell>
        </row>
        <row r="30">
          <cell r="Q30">
            <v>39</v>
          </cell>
          <cell r="R30">
            <v>41909</v>
          </cell>
        </row>
        <row r="31">
          <cell r="Q31">
            <v>40</v>
          </cell>
          <cell r="R31">
            <v>41910</v>
          </cell>
        </row>
        <row r="32">
          <cell r="Q32">
            <v>40</v>
          </cell>
          <cell r="R32">
            <v>41911</v>
          </cell>
        </row>
        <row r="33">
          <cell r="Q33">
            <v>40</v>
          </cell>
          <cell r="R33">
            <v>41912</v>
          </cell>
        </row>
        <row r="34">
          <cell r="Q34">
            <v>40</v>
          </cell>
          <cell r="R34">
            <v>41913</v>
          </cell>
        </row>
        <row r="35">
          <cell r="Q35">
            <v>40</v>
          </cell>
          <cell r="R35">
            <v>41914</v>
          </cell>
        </row>
        <row r="36">
          <cell r="Q36">
            <v>40</v>
          </cell>
          <cell r="R36">
            <v>41915</v>
          </cell>
        </row>
        <row r="37">
          <cell r="Q37">
            <v>40</v>
          </cell>
          <cell r="R37">
            <v>41916</v>
          </cell>
        </row>
        <row r="38">
          <cell r="Q38">
            <v>41</v>
          </cell>
          <cell r="R38">
            <v>41917</v>
          </cell>
        </row>
        <row r="39">
          <cell r="Q39">
            <v>41</v>
          </cell>
          <cell r="R39">
            <v>41918</v>
          </cell>
        </row>
        <row r="40">
          <cell r="Q40">
            <v>41</v>
          </cell>
          <cell r="R40">
            <v>41919</v>
          </cell>
        </row>
        <row r="41">
          <cell r="Q41">
            <v>41</v>
          </cell>
          <cell r="R41">
            <v>41920</v>
          </cell>
        </row>
        <row r="42">
          <cell r="Q42">
            <v>41</v>
          </cell>
          <cell r="R42">
            <v>41921</v>
          </cell>
        </row>
        <row r="43">
          <cell r="Q43">
            <v>41</v>
          </cell>
          <cell r="R43">
            <v>41922</v>
          </cell>
        </row>
        <row r="44">
          <cell r="Q44">
            <v>41</v>
          </cell>
          <cell r="R44">
            <v>41923</v>
          </cell>
        </row>
        <row r="45">
          <cell r="Q45">
            <v>42</v>
          </cell>
          <cell r="R45">
            <v>41924</v>
          </cell>
        </row>
        <row r="46">
          <cell r="Q46">
            <v>42</v>
          </cell>
          <cell r="R46">
            <v>41925</v>
          </cell>
        </row>
        <row r="47">
          <cell r="Q47">
            <v>42</v>
          </cell>
          <cell r="R47">
            <v>41926</v>
          </cell>
        </row>
        <row r="48">
          <cell r="Q48">
            <v>42</v>
          </cell>
          <cell r="R48">
            <v>41927</v>
          </cell>
        </row>
        <row r="49">
          <cell r="Q49">
            <v>42</v>
          </cell>
          <cell r="R49">
            <v>41928</v>
          </cell>
        </row>
        <row r="50">
          <cell r="Q50">
            <v>42</v>
          </cell>
          <cell r="R50">
            <v>41929</v>
          </cell>
        </row>
        <row r="51">
          <cell r="Q51">
            <v>42</v>
          </cell>
          <cell r="R51">
            <v>41930</v>
          </cell>
        </row>
        <row r="52">
          <cell r="Q52">
            <v>43</v>
          </cell>
          <cell r="R52">
            <v>41931</v>
          </cell>
        </row>
        <row r="53">
          <cell r="Q53">
            <v>43</v>
          </cell>
          <cell r="R53">
            <v>41932</v>
          </cell>
        </row>
        <row r="54">
          <cell r="Q54">
            <v>43</v>
          </cell>
          <cell r="R54">
            <v>41933</v>
          </cell>
        </row>
        <row r="55">
          <cell r="Q55">
            <v>43</v>
          </cell>
          <cell r="R55">
            <v>41934</v>
          </cell>
        </row>
        <row r="56">
          <cell r="Q56">
            <v>43</v>
          </cell>
          <cell r="R56">
            <v>41935</v>
          </cell>
        </row>
        <row r="57">
          <cell r="Q57">
            <v>43</v>
          </cell>
          <cell r="R57">
            <v>41936</v>
          </cell>
        </row>
        <row r="58">
          <cell r="Q58">
            <v>43</v>
          </cell>
          <cell r="R58">
            <v>41937</v>
          </cell>
        </row>
        <row r="59">
          <cell r="Q59">
            <v>44</v>
          </cell>
          <cell r="R59">
            <v>41938</v>
          </cell>
        </row>
        <row r="60">
          <cell r="Q60">
            <v>44</v>
          </cell>
          <cell r="R60">
            <v>41939</v>
          </cell>
        </row>
        <row r="61">
          <cell r="Q61">
            <v>44</v>
          </cell>
          <cell r="R61">
            <v>41940</v>
          </cell>
        </row>
        <row r="62">
          <cell r="Q62">
            <v>44</v>
          </cell>
          <cell r="R62">
            <v>41941</v>
          </cell>
        </row>
        <row r="63">
          <cell r="Q63">
            <v>44</v>
          </cell>
          <cell r="R63">
            <v>41942</v>
          </cell>
        </row>
        <row r="64">
          <cell r="Q64">
            <v>44</v>
          </cell>
          <cell r="R64">
            <v>41943</v>
          </cell>
        </row>
        <row r="65">
          <cell r="Q65">
            <v>44</v>
          </cell>
          <cell r="R65">
            <v>41944</v>
          </cell>
        </row>
        <row r="66">
          <cell r="Q66">
            <v>45</v>
          </cell>
          <cell r="R66">
            <v>41945</v>
          </cell>
        </row>
        <row r="67">
          <cell r="Q67">
            <v>45</v>
          </cell>
          <cell r="R67">
            <v>41946</v>
          </cell>
        </row>
        <row r="68">
          <cell r="Q68">
            <v>45</v>
          </cell>
          <cell r="R68">
            <v>41947</v>
          </cell>
        </row>
        <row r="69">
          <cell r="Q69">
            <v>45</v>
          </cell>
          <cell r="R69">
            <v>41948</v>
          </cell>
        </row>
        <row r="70">
          <cell r="Q70">
            <v>45</v>
          </cell>
          <cell r="R70">
            <v>41949</v>
          </cell>
        </row>
        <row r="71">
          <cell r="Q71">
            <v>45</v>
          </cell>
          <cell r="R71">
            <v>41950</v>
          </cell>
        </row>
        <row r="72">
          <cell r="Q72">
            <v>45</v>
          </cell>
          <cell r="R72">
            <v>41951</v>
          </cell>
        </row>
        <row r="73">
          <cell r="Q73">
            <v>46</v>
          </cell>
          <cell r="R73">
            <v>41952</v>
          </cell>
        </row>
        <row r="74">
          <cell r="Q74">
            <v>46</v>
          </cell>
          <cell r="R74">
            <v>41953</v>
          </cell>
        </row>
        <row r="75">
          <cell r="Q75">
            <v>46</v>
          </cell>
          <cell r="R75">
            <v>41954</v>
          </cell>
        </row>
        <row r="76">
          <cell r="Q76">
            <v>46</v>
          </cell>
          <cell r="R76">
            <v>41955</v>
          </cell>
        </row>
        <row r="77">
          <cell r="Q77">
            <v>46</v>
          </cell>
          <cell r="R77">
            <v>41956</v>
          </cell>
        </row>
        <row r="78">
          <cell r="Q78">
            <v>46</v>
          </cell>
          <cell r="R78">
            <v>41957</v>
          </cell>
        </row>
        <row r="79">
          <cell r="Q79">
            <v>46</v>
          </cell>
          <cell r="R79">
            <v>41958</v>
          </cell>
        </row>
        <row r="80">
          <cell r="Q80">
            <v>47</v>
          </cell>
          <cell r="R80">
            <v>41959</v>
          </cell>
        </row>
        <row r="81">
          <cell r="Q81">
            <v>47</v>
          </cell>
          <cell r="R81">
            <v>41960</v>
          </cell>
        </row>
        <row r="82">
          <cell r="Q82">
            <v>47</v>
          </cell>
          <cell r="R82">
            <v>41961</v>
          </cell>
        </row>
        <row r="83">
          <cell r="Q83">
            <v>47</v>
          </cell>
          <cell r="R83">
            <v>41962</v>
          </cell>
        </row>
        <row r="84">
          <cell r="Q84">
            <v>47</v>
          </cell>
          <cell r="R84">
            <v>41963</v>
          </cell>
        </row>
        <row r="85">
          <cell r="Q85">
            <v>47</v>
          </cell>
          <cell r="R85">
            <v>41964</v>
          </cell>
        </row>
        <row r="86">
          <cell r="Q86">
            <v>47</v>
          </cell>
          <cell r="R86">
            <v>41965</v>
          </cell>
        </row>
        <row r="87">
          <cell r="Q87">
            <v>48</v>
          </cell>
          <cell r="R87">
            <v>41966</v>
          </cell>
        </row>
        <row r="88">
          <cell r="Q88">
            <v>48</v>
          </cell>
          <cell r="R88">
            <v>41967</v>
          </cell>
        </row>
        <row r="89">
          <cell r="Q89">
            <v>48</v>
          </cell>
          <cell r="R89">
            <v>41968</v>
          </cell>
        </row>
        <row r="90">
          <cell r="Q90">
            <v>48</v>
          </cell>
          <cell r="R90">
            <v>41969</v>
          </cell>
        </row>
        <row r="91">
          <cell r="Q91">
            <v>48</v>
          </cell>
          <cell r="R91">
            <v>41970</v>
          </cell>
        </row>
        <row r="92">
          <cell r="Q92">
            <v>48</v>
          </cell>
          <cell r="R92">
            <v>41971</v>
          </cell>
        </row>
        <row r="93">
          <cell r="Q93">
            <v>48</v>
          </cell>
          <cell r="R93">
            <v>41972</v>
          </cell>
        </row>
        <row r="94">
          <cell r="Q94">
            <v>49</v>
          </cell>
          <cell r="R94">
            <v>41973</v>
          </cell>
        </row>
        <row r="95">
          <cell r="Q95">
            <v>49</v>
          </cell>
          <cell r="R95">
            <v>41974</v>
          </cell>
        </row>
        <row r="96">
          <cell r="Q96">
            <v>49</v>
          </cell>
          <cell r="R96">
            <v>41975</v>
          </cell>
        </row>
        <row r="97">
          <cell r="Q97">
            <v>49</v>
          </cell>
          <cell r="R97">
            <v>41976</v>
          </cell>
        </row>
        <row r="98">
          <cell r="Q98">
            <v>49</v>
          </cell>
          <cell r="R98">
            <v>41977</v>
          </cell>
        </row>
        <row r="99">
          <cell r="Q99">
            <v>49</v>
          </cell>
          <cell r="R99">
            <v>41978</v>
          </cell>
        </row>
        <row r="100">
          <cell r="Q100">
            <v>49</v>
          </cell>
          <cell r="R100">
            <v>41979</v>
          </cell>
        </row>
        <row r="101">
          <cell r="Q101">
            <v>50</v>
          </cell>
          <cell r="R101">
            <v>41980</v>
          </cell>
        </row>
        <row r="102">
          <cell r="Q102">
            <v>50</v>
          </cell>
          <cell r="R102">
            <v>41981</v>
          </cell>
        </row>
        <row r="103">
          <cell r="Q103">
            <v>50</v>
          </cell>
          <cell r="R103">
            <v>41982</v>
          </cell>
        </row>
        <row r="104">
          <cell r="Q104">
            <v>50</v>
          </cell>
          <cell r="R104">
            <v>41983</v>
          </cell>
        </row>
        <row r="105">
          <cell r="Q105">
            <v>50</v>
          </cell>
          <cell r="R105">
            <v>41984</v>
          </cell>
        </row>
        <row r="106">
          <cell r="Q106">
            <v>50</v>
          </cell>
          <cell r="R106">
            <v>41985</v>
          </cell>
        </row>
        <row r="107">
          <cell r="Q107">
            <v>50</v>
          </cell>
          <cell r="R107">
            <v>41986</v>
          </cell>
        </row>
        <row r="108">
          <cell r="Q108">
            <v>51</v>
          </cell>
          <cell r="R108">
            <v>41987</v>
          </cell>
        </row>
        <row r="109">
          <cell r="Q109">
            <v>51</v>
          </cell>
          <cell r="R109">
            <v>41988</v>
          </cell>
        </row>
        <row r="110">
          <cell r="Q110">
            <v>51</v>
          </cell>
          <cell r="R110">
            <v>41989</v>
          </cell>
        </row>
        <row r="111">
          <cell r="Q111">
            <v>51</v>
          </cell>
          <cell r="R111">
            <v>41990</v>
          </cell>
        </row>
        <row r="112">
          <cell r="Q112">
            <v>51</v>
          </cell>
          <cell r="R112">
            <v>41991</v>
          </cell>
        </row>
        <row r="113">
          <cell r="Q113">
            <v>51</v>
          </cell>
          <cell r="R113">
            <v>41992</v>
          </cell>
        </row>
        <row r="114">
          <cell r="Q114">
            <v>51</v>
          </cell>
          <cell r="R114">
            <v>41993</v>
          </cell>
        </row>
        <row r="115">
          <cell r="Q115">
            <v>52</v>
          </cell>
          <cell r="R115">
            <v>41994</v>
          </cell>
        </row>
        <row r="116">
          <cell r="Q116">
            <v>52</v>
          </cell>
          <cell r="R116">
            <v>41995</v>
          </cell>
        </row>
        <row r="117">
          <cell r="Q117">
            <v>52</v>
          </cell>
          <cell r="R117">
            <v>41996</v>
          </cell>
        </row>
        <row r="118">
          <cell r="Q118">
            <v>52</v>
          </cell>
          <cell r="R118">
            <v>41997</v>
          </cell>
        </row>
        <row r="119">
          <cell r="Q119">
            <v>52</v>
          </cell>
          <cell r="R119">
            <v>41998</v>
          </cell>
        </row>
        <row r="120">
          <cell r="Q120">
            <v>52</v>
          </cell>
          <cell r="R120">
            <v>41999</v>
          </cell>
        </row>
        <row r="121">
          <cell r="Q121">
            <v>52</v>
          </cell>
          <cell r="R121">
            <v>42000</v>
          </cell>
        </row>
        <row r="122">
          <cell r="Q122">
            <v>1</v>
          </cell>
          <cell r="R122">
            <v>42001</v>
          </cell>
        </row>
        <row r="123">
          <cell r="Q123">
            <v>1</v>
          </cell>
          <cell r="R123">
            <v>42002</v>
          </cell>
        </row>
        <row r="124">
          <cell r="Q124">
            <v>1</v>
          </cell>
          <cell r="R124">
            <v>42003</v>
          </cell>
        </row>
        <row r="125">
          <cell r="Q125">
            <v>53</v>
          </cell>
          <cell r="R125">
            <v>42004</v>
          </cell>
        </row>
        <row r="126">
          <cell r="Q126">
            <v>1</v>
          </cell>
          <cell r="R126">
            <v>42005</v>
          </cell>
        </row>
        <row r="127">
          <cell r="Q127">
            <v>1</v>
          </cell>
          <cell r="R127">
            <v>42006</v>
          </cell>
        </row>
        <row r="128">
          <cell r="Q128">
            <v>1</v>
          </cell>
          <cell r="R128">
            <v>42007</v>
          </cell>
        </row>
        <row r="129">
          <cell r="Q129">
            <v>2</v>
          </cell>
          <cell r="R129">
            <v>42008</v>
          </cell>
        </row>
        <row r="130">
          <cell r="Q130">
            <v>2</v>
          </cell>
          <cell r="R130">
            <v>42009</v>
          </cell>
        </row>
        <row r="131">
          <cell r="Q131">
            <v>2</v>
          </cell>
          <cell r="R131">
            <v>42010</v>
          </cell>
        </row>
        <row r="132">
          <cell r="Q132">
            <v>2</v>
          </cell>
          <cell r="R132">
            <v>42011</v>
          </cell>
        </row>
        <row r="133">
          <cell r="Q133">
            <v>2</v>
          </cell>
          <cell r="R133">
            <v>42012</v>
          </cell>
        </row>
        <row r="134">
          <cell r="Q134">
            <v>2</v>
          </cell>
          <cell r="R134">
            <v>42013</v>
          </cell>
        </row>
        <row r="135">
          <cell r="Q135">
            <v>2</v>
          </cell>
          <cell r="R135">
            <v>42014</v>
          </cell>
        </row>
        <row r="136">
          <cell r="Q136">
            <v>3</v>
          </cell>
          <cell r="R136">
            <v>42015</v>
          </cell>
        </row>
        <row r="137">
          <cell r="Q137">
            <v>3</v>
          </cell>
          <cell r="R137">
            <v>42016</v>
          </cell>
        </row>
        <row r="138">
          <cell r="Q138">
            <v>3</v>
          </cell>
          <cell r="R138">
            <v>42017</v>
          </cell>
        </row>
        <row r="139">
          <cell r="Q139">
            <v>3</v>
          </cell>
          <cell r="R139">
            <v>42018</v>
          </cell>
        </row>
        <row r="140">
          <cell r="Q140">
            <v>3</v>
          </cell>
          <cell r="R140">
            <v>42019</v>
          </cell>
        </row>
        <row r="141">
          <cell r="Q141">
            <v>3</v>
          </cell>
          <cell r="R141">
            <v>42020</v>
          </cell>
        </row>
        <row r="142">
          <cell r="Q142">
            <v>3</v>
          </cell>
          <cell r="R142">
            <v>42021</v>
          </cell>
        </row>
        <row r="143">
          <cell r="Q143">
            <v>4</v>
          </cell>
          <cell r="R143">
            <v>42022</v>
          </cell>
        </row>
        <row r="144">
          <cell r="Q144">
            <v>4</v>
          </cell>
          <cell r="R144">
            <v>42023</v>
          </cell>
        </row>
        <row r="145">
          <cell r="Q145">
            <v>4</v>
          </cell>
          <cell r="R145">
            <v>42024</v>
          </cell>
        </row>
        <row r="146">
          <cell r="Q146">
            <v>4</v>
          </cell>
          <cell r="R146">
            <v>42025</v>
          </cell>
        </row>
        <row r="147">
          <cell r="Q147">
            <v>4</v>
          </cell>
          <cell r="R147">
            <v>42026</v>
          </cell>
        </row>
        <row r="148">
          <cell r="Q148">
            <v>4</v>
          </cell>
          <cell r="R148">
            <v>42027</v>
          </cell>
        </row>
        <row r="149">
          <cell r="Q149">
            <v>4</v>
          </cell>
          <cell r="R149">
            <v>42028</v>
          </cell>
        </row>
        <row r="150">
          <cell r="Q150">
            <v>5</v>
          </cell>
          <cell r="R150">
            <v>42029</v>
          </cell>
        </row>
        <row r="151">
          <cell r="Q151">
            <v>5</v>
          </cell>
          <cell r="R151">
            <v>42030</v>
          </cell>
        </row>
        <row r="152">
          <cell r="Q152">
            <v>5</v>
          </cell>
          <cell r="R152">
            <v>42031</v>
          </cell>
        </row>
        <row r="153">
          <cell r="Q153">
            <v>5</v>
          </cell>
          <cell r="R153">
            <v>42032</v>
          </cell>
        </row>
        <row r="154">
          <cell r="Q154">
            <v>5</v>
          </cell>
          <cell r="R154">
            <v>42033</v>
          </cell>
        </row>
        <row r="155">
          <cell r="Q155">
            <v>5</v>
          </cell>
          <cell r="R155">
            <v>42034</v>
          </cell>
        </row>
        <row r="156">
          <cell r="Q156">
            <v>5</v>
          </cell>
          <cell r="R156">
            <v>42035</v>
          </cell>
        </row>
        <row r="157">
          <cell r="Q157">
            <v>6</v>
          </cell>
          <cell r="R157">
            <v>42036</v>
          </cell>
        </row>
        <row r="158">
          <cell r="Q158">
            <v>6</v>
          </cell>
          <cell r="R158">
            <v>42037</v>
          </cell>
        </row>
        <row r="159">
          <cell r="Q159">
            <v>6</v>
          </cell>
          <cell r="R159">
            <v>42038</v>
          </cell>
        </row>
        <row r="160">
          <cell r="Q160">
            <v>6</v>
          </cell>
          <cell r="R160">
            <v>42039</v>
          </cell>
        </row>
        <row r="161">
          <cell r="Q161">
            <v>6</v>
          </cell>
          <cell r="R161">
            <v>42040</v>
          </cell>
        </row>
        <row r="162">
          <cell r="Q162">
            <v>6</v>
          </cell>
          <cell r="R162">
            <v>42041</v>
          </cell>
        </row>
        <row r="163">
          <cell r="Q163">
            <v>6</v>
          </cell>
          <cell r="R163">
            <v>42042</v>
          </cell>
        </row>
        <row r="164">
          <cell r="Q164">
            <v>7</v>
          </cell>
          <cell r="R164">
            <v>42043</v>
          </cell>
        </row>
        <row r="165">
          <cell r="Q165">
            <v>7</v>
          </cell>
          <cell r="R165">
            <v>42044</v>
          </cell>
        </row>
        <row r="166">
          <cell r="Q166">
            <v>7</v>
          </cell>
          <cell r="R166">
            <v>42045</v>
          </cell>
        </row>
        <row r="167">
          <cell r="Q167">
            <v>7</v>
          </cell>
          <cell r="R167">
            <v>42046</v>
          </cell>
        </row>
        <row r="168">
          <cell r="Q168">
            <v>7</v>
          </cell>
          <cell r="R168">
            <v>42047</v>
          </cell>
        </row>
        <row r="169">
          <cell r="Q169">
            <v>7</v>
          </cell>
          <cell r="R169">
            <v>42048</v>
          </cell>
        </row>
        <row r="170">
          <cell r="Q170">
            <v>7</v>
          </cell>
          <cell r="R170">
            <v>42049</v>
          </cell>
        </row>
        <row r="171">
          <cell r="Q171">
            <v>8</v>
          </cell>
          <cell r="R171">
            <v>42050</v>
          </cell>
        </row>
        <row r="172">
          <cell r="Q172">
            <v>8</v>
          </cell>
          <cell r="R172">
            <v>42051</v>
          </cell>
        </row>
        <row r="173">
          <cell r="Q173">
            <v>8</v>
          </cell>
          <cell r="R173">
            <v>42052</v>
          </cell>
        </row>
        <row r="174">
          <cell r="Q174">
            <v>8</v>
          </cell>
          <cell r="R174">
            <v>42053</v>
          </cell>
        </row>
        <row r="175">
          <cell r="Q175">
            <v>8</v>
          </cell>
          <cell r="R175">
            <v>42054</v>
          </cell>
        </row>
        <row r="176">
          <cell r="Q176">
            <v>8</v>
          </cell>
          <cell r="R176">
            <v>42055</v>
          </cell>
        </row>
        <row r="177">
          <cell r="Q177">
            <v>8</v>
          </cell>
          <cell r="R177">
            <v>42056</v>
          </cell>
        </row>
        <row r="178">
          <cell r="Q178">
            <v>9</v>
          </cell>
          <cell r="R178">
            <v>42057</v>
          </cell>
        </row>
        <row r="179">
          <cell r="Q179">
            <v>9</v>
          </cell>
          <cell r="R179">
            <v>42058</v>
          </cell>
        </row>
        <row r="180">
          <cell r="Q180">
            <v>9</v>
          </cell>
          <cell r="R180">
            <v>42059</v>
          </cell>
        </row>
        <row r="181">
          <cell r="Q181">
            <v>9</v>
          </cell>
          <cell r="R181">
            <v>42060</v>
          </cell>
        </row>
        <row r="182">
          <cell r="Q182">
            <v>9</v>
          </cell>
          <cell r="R182">
            <v>42061</v>
          </cell>
        </row>
        <row r="183">
          <cell r="Q183">
            <v>9</v>
          </cell>
          <cell r="R183">
            <v>42062</v>
          </cell>
        </row>
        <row r="184">
          <cell r="Q184">
            <v>9</v>
          </cell>
          <cell r="R184">
            <v>42063</v>
          </cell>
        </row>
        <row r="185">
          <cell r="Q185">
            <v>10</v>
          </cell>
          <cell r="R185">
            <v>42064</v>
          </cell>
        </row>
        <row r="186">
          <cell r="Q186">
            <v>10</v>
          </cell>
          <cell r="R186">
            <v>42065</v>
          </cell>
        </row>
        <row r="187">
          <cell r="Q187">
            <v>10</v>
          </cell>
          <cell r="R187">
            <v>42066</v>
          </cell>
        </row>
        <row r="188">
          <cell r="Q188">
            <v>10</v>
          </cell>
          <cell r="R188">
            <v>42067</v>
          </cell>
        </row>
        <row r="189">
          <cell r="Q189">
            <v>10</v>
          </cell>
          <cell r="R189">
            <v>42068</v>
          </cell>
        </row>
        <row r="190">
          <cell r="Q190">
            <v>10</v>
          </cell>
          <cell r="R190">
            <v>42069</v>
          </cell>
        </row>
        <row r="191">
          <cell r="Q191">
            <v>10</v>
          </cell>
          <cell r="R191">
            <v>42070</v>
          </cell>
        </row>
        <row r="192">
          <cell r="Q192">
            <v>11</v>
          </cell>
          <cell r="R192">
            <v>42071</v>
          </cell>
        </row>
        <row r="193">
          <cell r="Q193">
            <v>11</v>
          </cell>
          <cell r="R193">
            <v>42072</v>
          </cell>
        </row>
        <row r="194">
          <cell r="Q194">
            <v>11</v>
          </cell>
          <cell r="R194">
            <v>42073</v>
          </cell>
        </row>
        <row r="195">
          <cell r="Q195">
            <v>11</v>
          </cell>
          <cell r="R195">
            <v>42074</v>
          </cell>
        </row>
        <row r="196">
          <cell r="Q196">
            <v>11</v>
          </cell>
          <cell r="R196">
            <v>42075</v>
          </cell>
        </row>
        <row r="197">
          <cell r="Q197">
            <v>11</v>
          </cell>
          <cell r="R197">
            <v>42076</v>
          </cell>
        </row>
        <row r="198">
          <cell r="Q198">
            <v>11</v>
          </cell>
          <cell r="R198">
            <v>42077</v>
          </cell>
        </row>
        <row r="199">
          <cell r="Q199">
            <v>12</v>
          </cell>
          <cell r="R199">
            <v>42078</v>
          </cell>
        </row>
        <row r="200">
          <cell r="Q200">
            <v>12</v>
          </cell>
          <cell r="R200">
            <v>42079</v>
          </cell>
        </row>
        <row r="201">
          <cell r="Q201">
            <v>12</v>
          </cell>
          <cell r="R201">
            <v>42080</v>
          </cell>
        </row>
        <row r="202">
          <cell r="Q202">
            <v>12</v>
          </cell>
          <cell r="R202">
            <v>42081</v>
          </cell>
        </row>
        <row r="203">
          <cell r="Q203">
            <v>12</v>
          </cell>
          <cell r="R203">
            <v>42082</v>
          </cell>
        </row>
        <row r="204">
          <cell r="Q204">
            <v>12</v>
          </cell>
          <cell r="R204">
            <v>42083</v>
          </cell>
        </row>
        <row r="205">
          <cell r="Q205">
            <v>12</v>
          </cell>
          <cell r="R205">
            <v>42084</v>
          </cell>
        </row>
        <row r="206">
          <cell r="Q206">
            <v>13</v>
          </cell>
          <cell r="R206">
            <v>42085</v>
          </cell>
        </row>
        <row r="207">
          <cell r="Q207">
            <v>13</v>
          </cell>
          <cell r="R207">
            <v>42086</v>
          </cell>
        </row>
        <row r="208">
          <cell r="Q208">
            <v>13</v>
          </cell>
          <cell r="R208">
            <v>42087</v>
          </cell>
        </row>
        <row r="209">
          <cell r="Q209">
            <v>13</v>
          </cell>
          <cell r="R209">
            <v>42088</v>
          </cell>
        </row>
        <row r="210">
          <cell r="Q210">
            <v>13</v>
          </cell>
          <cell r="R210">
            <v>42089</v>
          </cell>
        </row>
        <row r="211">
          <cell r="Q211">
            <v>13</v>
          </cell>
          <cell r="R211">
            <v>42090</v>
          </cell>
        </row>
        <row r="212">
          <cell r="Q212">
            <v>13</v>
          </cell>
          <cell r="R212">
            <v>42091</v>
          </cell>
        </row>
        <row r="213">
          <cell r="Q213">
            <v>14</v>
          </cell>
          <cell r="R213">
            <v>42092</v>
          </cell>
        </row>
        <row r="214">
          <cell r="Q214">
            <v>14</v>
          </cell>
          <cell r="R214">
            <v>42093</v>
          </cell>
        </row>
        <row r="215">
          <cell r="Q215">
            <v>14</v>
          </cell>
          <cell r="R215">
            <v>42094</v>
          </cell>
        </row>
        <row r="216">
          <cell r="Q216">
            <v>14</v>
          </cell>
          <cell r="R216">
            <v>42095</v>
          </cell>
        </row>
        <row r="217">
          <cell r="Q217">
            <v>14</v>
          </cell>
          <cell r="R217">
            <v>42096</v>
          </cell>
        </row>
        <row r="218">
          <cell r="Q218">
            <v>14</v>
          </cell>
          <cell r="R218">
            <v>42097</v>
          </cell>
        </row>
        <row r="219">
          <cell r="Q219">
            <v>14</v>
          </cell>
          <cell r="R219">
            <v>42098</v>
          </cell>
        </row>
        <row r="220">
          <cell r="Q220">
            <v>15</v>
          </cell>
          <cell r="R220">
            <v>42099</v>
          </cell>
        </row>
        <row r="221">
          <cell r="Q221">
            <v>15</v>
          </cell>
          <cell r="R221">
            <v>42100</v>
          </cell>
        </row>
        <row r="222">
          <cell r="Q222">
            <v>15</v>
          </cell>
          <cell r="R222">
            <v>42101</v>
          </cell>
        </row>
        <row r="223">
          <cell r="Q223">
            <v>15</v>
          </cell>
          <cell r="R223">
            <v>42102</v>
          </cell>
        </row>
        <row r="224">
          <cell r="Q224">
            <v>15</v>
          </cell>
          <cell r="R224">
            <v>42103</v>
          </cell>
        </row>
        <row r="225">
          <cell r="Q225">
            <v>15</v>
          </cell>
          <cell r="R225">
            <v>42104</v>
          </cell>
        </row>
        <row r="226">
          <cell r="Q226">
            <v>15</v>
          </cell>
          <cell r="R226">
            <v>42105</v>
          </cell>
        </row>
        <row r="227">
          <cell r="Q227">
            <v>16</v>
          </cell>
          <cell r="R227">
            <v>42106</v>
          </cell>
        </row>
        <row r="228">
          <cell r="Q228">
            <v>16</v>
          </cell>
          <cell r="R228">
            <v>42107</v>
          </cell>
        </row>
        <row r="229">
          <cell r="Q229">
            <v>16</v>
          </cell>
          <cell r="R229">
            <v>42108</v>
          </cell>
        </row>
        <row r="230">
          <cell r="Q230">
            <v>16</v>
          </cell>
          <cell r="R230">
            <v>42109</v>
          </cell>
        </row>
        <row r="231">
          <cell r="Q231">
            <v>16</v>
          </cell>
          <cell r="R231">
            <v>42110</v>
          </cell>
        </row>
        <row r="232">
          <cell r="Q232">
            <v>16</v>
          </cell>
          <cell r="R232">
            <v>42111</v>
          </cell>
        </row>
        <row r="233">
          <cell r="Q233">
            <v>16</v>
          </cell>
          <cell r="R233">
            <v>42112</v>
          </cell>
        </row>
        <row r="234">
          <cell r="Q234">
            <v>17</v>
          </cell>
          <cell r="R234">
            <v>42113</v>
          </cell>
        </row>
        <row r="235">
          <cell r="Q235">
            <v>17</v>
          </cell>
          <cell r="R235">
            <v>42114</v>
          </cell>
        </row>
        <row r="236">
          <cell r="Q236">
            <v>17</v>
          </cell>
          <cell r="R236">
            <v>42115</v>
          </cell>
        </row>
        <row r="237">
          <cell r="Q237">
            <v>17</v>
          </cell>
          <cell r="R237">
            <v>42116</v>
          </cell>
        </row>
        <row r="238">
          <cell r="Q238">
            <v>17</v>
          </cell>
          <cell r="R238">
            <v>42117</v>
          </cell>
        </row>
        <row r="239">
          <cell r="Q239">
            <v>17</v>
          </cell>
          <cell r="R239">
            <v>42118</v>
          </cell>
        </row>
        <row r="240">
          <cell r="Q240">
            <v>17</v>
          </cell>
          <cell r="R240">
            <v>42119</v>
          </cell>
        </row>
        <row r="241">
          <cell r="Q241">
            <v>18</v>
          </cell>
          <cell r="R241">
            <v>42120</v>
          </cell>
        </row>
        <row r="242">
          <cell r="Q242">
            <v>18</v>
          </cell>
          <cell r="R242">
            <v>42121</v>
          </cell>
        </row>
        <row r="243">
          <cell r="Q243">
            <v>18</v>
          </cell>
          <cell r="R243">
            <v>42122</v>
          </cell>
        </row>
        <row r="244">
          <cell r="Q244">
            <v>18</v>
          </cell>
          <cell r="R244">
            <v>42123</v>
          </cell>
        </row>
        <row r="245">
          <cell r="Q245">
            <v>18</v>
          </cell>
          <cell r="R245">
            <v>42124</v>
          </cell>
        </row>
        <row r="246">
          <cell r="Q246">
            <v>18</v>
          </cell>
          <cell r="R246">
            <v>42125</v>
          </cell>
        </row>
        <row r="247">
          <cell r="Q247">
            <v>18</v>
          </cell>
          <cell r="R247">
            <v>42126</v>
          </cell>
        </row>
        <row r="248">
          <cell r="Q248">
            <v>19</v>
          </cell>
          <cell r="R248">
            <v>42127</v>
          </cell>
        </row>
        <row r="249">
          <cell r="Q249">
            <v>19</v>
          </cell>
          <cell r="R249">
            <v>42128</v>
          </cell>
        </row>
        <row r="250">
          <cell r="Q250">
            <v>19</v>
          </cell>
          <cell r="R250">
            <v>42129</v>
          </cell>
        </row>
        <row r="251">
          <cell r="Q251">
            <v>19</v>
          </cell>
          <cell r="R251">
            <v>42130</v>
          </cell>
        </row>
        <row r="252">
          <cell r="Q252">
            <v>19</v>
          </cell>
          <cell r="R252">
            <v>42131</v>
          </cell>
        </row>
        <row r="253">
          <cell r="Q253">
            <v>19</v>
          </cell>
          <cell r="R253">
            <v>42132</v>
          </cell>
        </row>
        <row r="254">
          <cell r="Q254">
            <v>19</v>
          </cell>
          <cell r="R254">
            <v>42133</v>
          </cell>
        </row>
        <row r="255">
          <cell r="Q255">
            <v>20</v>
          </cell>
          <cell r="R255">
            <v>42134</v>
          </cell>
        </row>
        <row r="256">
          <cell r="Q256">
            <v>20</v>
          </cell>
          <cell r="R256">
            <v>42135</v>
          </cell>
        </row>
        <row r="257">
          <cell r="Q257">
            <v>20</v>
          </cell>
          <cell r="R257">
            <v>42136</v>
          </cell>
        </row>
        <row r="258">
          <cell r="Q258">
            <v>20</v>
          </cell>
          <cell r="R258">
            <v>42137</v>
          </cell>
        </row>
        <row r="259">
          <cell r="Q259">
            <v>20</v>
          </cell>
          <cell r="R259">
            <v>42138</v>
          </cell>
        </row>
        <row r="260">
          <cell r="Q260">
            <v>20</v>
          </cell>
          <cell r="R260">
            <v>42139</v>
          </cell>
        </row>
        <row r="261">
          <cell r="Q261">
            <v>20</v>
          </cell>
          <cell r="R261">
            <v>42140</v>
          </cell>
        </row>
        <row r="262">
          <cell r="Q262">
            <v>21</v>
          </cell>
          <cell r="R262">
            <v>42141</v>
          </cell>
        </row>
        <row r="263">
          <cell r="Q263">
            <v>21</v>
          </cell>
          <cell r="R263">
            <v>42142</v>
          </cell>
        </row>
        <row r="264">
          <cell r="Q264">
            <v>21</v>
          </cell>
          <cell r="R264">
            <v>42143</v>
          </cell>
        </row>
        <row r="265">
          <cell r="Q265">
            <v>21</v>
          </cell>
          <cell r="R265">
            <v>42144</v>
          </cell>
        </row>
        <row r="266">
          <cell r="Q266">
            <v>21</v>
          </cell>
          <cell r="R266">
            <v>42145</v>
          </cell>
        </row>
        <row r="267">
          <cell r="Q267">
            <v>21</v>
          </cell>
          <cell r="R267">
            <v>42146</v>
          </cell>
        </row>
        <row r="268">
          <cell r="Q268">
            <v>21</v>
          </cell>
          <cell r="R268">
            <v>42147</v>
          </cell>
        </row>
        <row r="269">
          <cell r="Q269">
            <v>22</v>
          </cell>
          <cell r="R269">
            <v>42148</v>
          </cell>
        </row>
        <row r="270">
          <cell r="Q270">
            <v>22</v>
          </cell>
          <cell r="R270">
            <v>42149</v>
          </cell>
        </row>
        <row r="271">
          <cell r="Q271">
            <v>22</v>
          </cell>
          <cell r="R271">
            <v>42150</v>
          </cell>
        </row>
        <row r="272">
          <cell r="Q272">
            <v>22</v>
          </cell>
          <cell r="R272">
            <v>42151</v>
          </cell>
        </row>
        <row r="273">
          <cell r="Q273">
            <v>22</v>
          </cell>
          <cell r="R273">
            <v>42152</v>
          </cell>
        </row>
        <row r="274">
          <cell r="Q274">
            <v>22</v>
          </cell>
          <cell r="R274">
            <v>42153</v>
          </cell>
        </row>
        <row r="275">
          <cell r="Q275">
            <v>22</v>
          </cell>
          <cell r="R275">
            <v>42154</v>
          </cell>
        </row>
        <row r="276">
          <cell r="Q276">
            <v>23</v>
          </cell>
          <cell r="R276">
            <v>42155</v>
          </cell>
        </row>
        <row r="277">
          <cell r="Q277">
            <v>23</v>
          </cell>
          <cell r="R277">
            <v>42156</v>
          </cell>
        </row>
        <row r="278">
          <cell r="Q278">
            <v>23</v>
          </cell>
          <cell r="R278">
            <v>42157</v>
          </cell>
        </row>
        <row r="279">
          <cell r="Q279">
            <v>23</v>
          </cell>
          <cell r="R279">
            <v>42158</v>
          </cell>
        </row>
        <row r="280">
          <cell r="Q280">
            <v>23</v>
          </cell>
          <cell r="R280">
            <v>42159</v>
          </cell>
        </row>
        <row r="281">
          <cell r="Q281">
            <v>23</v>
          </cell>
          <cell r="R281">
            <v>42160</v>
          </cell>
        </row>
        <row r="282">
          <cell r="Q282">
            <v>23</v>
          </cell>
          <cell r="R282">
            <v>42161</v>
          </cell>
        </row>
        <row r="283">
          <cell r="Q283">
            <v>24</v>
          </cell>
          <cell r="R283">
            <v>42162</v>
          </cell>
        </row>
        <row r="284">
          <cell r="Q284">
            <v>24</v>
          </cell>
          <cell r="R284">
            <v>42163</v>
          </cell>
        </row>
        <row r="285">
          <cell r="Q285">
            <v>24</v>
          </cell>
          <cell r="R285">
            <v>42164</v>
          </cell>
        </row>
        <row r="286">
          <cell r="Q286">
            <v>24</v>
          </cell>
          <cell r="R286">
            <v>42165</v>
          </cell>
        </row>
        <row r="287">
          <cell r="Q287">
            <v>24</v>
          </cell>
          <cell r="R287">
            <v>42166</v>
          </cell>
        </row>
        <row r="288">
          <cell r="Q288">
            <v>24</v>
          </cell>
          <cell r="R288">
            <v>42167</v>
          </cell>
        </row>
        <row r="289">
          <cell r="Q289">
            <v>24</v>
          </cell>
          <cell r="R289">
            <v>42168</v>
          </cell>
        </row>
        <row r="290">
          <cell r="Q290">
            <v>25</v>
          </cell>
          <cell r="R290">
            <v>42169</v>
          </cell>
        </row>
        <row r="291">
          <cell r="Q291">
            <v>25</v>
          </cell>
          <cell r="R291">
            <v>42170</v>
          </cell>
        </row>
        <row r="292">
          <cell r="Q292">
            <v>25</v>
          </cell>
          <cell r="R292">
            <v>42171</v>
          </cell>
        </row>
        <row r="293">
          <cell r="Q293">
            <v>25</v>
          </cell>
          <cell r="R293">
            <v>42172</v>
          </cell>
        </row>
        <row r="294">
          <cell r="Q294">
            <v>25</v>
          </cell>
          <cell r="R294">
            <v>42173</v>
          </cell>
        </row>
        <row r="295">
          <cell r="Q295">
            <v>25</v>
          </cell>
          <cell r="R295">
            <v>42174</v>
          </cell>
        </row>
        <row r="296">
          <cell r="Q296">
            <v>25</v>
          </cell>
          <cell r="R296">
            <v>42175</v>
          </cell>
        </row>
        <row r="297">
          <cell r="Q297">
            <v>26</v>
          </cell>
          <cell r="R297">
            <v>42176</v>
          </cell>
        </row>
        <row r="298">
          <cell r="Q298">
            <v>26</v>
          </cell>
          <cell r="R298">
            <v>42177</v>
          </cell>
        </row>
        <row r="299">
          <cell r="Q299">
            <v>26</v>
          </cell>
          <cell r="R299">
            <v>42178</v>
          </cell>
        </row>
        <row r="300">
          <cell r="Q300">
            <v>26</v>
          </cell>
          <cell r="R300">
            <v>42179</v>
          </cell>
        </row>
        <row r="301">
          <cell r="Q301">
            <v>26</v>
          </cell>
          <cell r="R301">
            <v>42180</v>
          </cell>
        </row>
        <row r="302">
          <cell r="Q302">
            <v>26</v>
          </cell>
          <cell r="R302">
            <v>42181</v>
          </cell>
        </row>
        <row r="303">
          <cell r="Q303">
            <v>26</v>
          </cell>
          <cell r="R303">
            <v>42182</v>
          </cell>
        </row>
        <row r="304">
          <cell r="Q304">
            <v>27</v>
          </cell>
          <cell r="R304">
            <v>42183</v>
          </cell>
        </row>
        <row r="305">
          <cell r="Q305">
            <v>27</v>
          </cell>
          <cell r="R305">
            <v>42184</v>
          </cell>
        </row>
        <row r="306">
          <cell r="Q306">
            <v>27</v>
          </cell>
          <cell r="R306">
            <v>42185</v>
          </cell>
        </row>
        <row r="307">
          <cell r="Q307">
            <v>27</v>
          </cell>
          <cell r="R307">
            <v>42186</v>
          </cell>
        </row>
        <row r="308">
          <cell r="Q308">
            <v>27</v>
          </cell>
          <cell r="R308">
            <v>42187</v>
          </cell>
        </row>
        <row r="309">
          <cell r="Q309">
            <v>27</v>
          </cell>
          <cell r="R309">
            <v>42188</v>
          </cell>
        </row>
        <row r="310">
          <cell r="Q310">
            <v>27</v>
          </cell>
          <cell r="R310">
            <v>42189</v>
          </cell>
        </row>
        <row r="311">
          <cell r="Q311">
            <v>28</v>
          </cell>
          <cell r="R311">
            <v>42190</v>
          </cell>
        </row>
        <row r="312">
          <cell r="Q312">
            <v>28</v>
          </cell>
          <cell r="R312">
            <v>42191</v>
          </cell>
        </row>
        <row r="313">
          <cell r="Q313">
            <v>28</v>
          </cell>
          <cell r="R313">
            <v>42192</v>
          </cell>
        </row>
        <row r="314">
          <cell r="Q314">
            <v>28</v>
          </cell>
          <cell r="R314">
            <v>42193</v>
          </cell>
        </row>
        <row r="315">
          <cell r="Q315">
            <v>28</v>
          </cell>
          <cell r="R315">
            <v>42194</v>
          </cell>
        </row>
        <row r="316">
          <cell r="Q316">
            <v>28</v>
          </cell>
          <cell r="R316">
            <v>42195</v>
          </cell>
        </row>
        <row r="317">
          <cell r="Q317">
            <v>28</v>
          </cell>
          <cell r="R317">
            <v>42196</v>
          </cell>
        </row>
        <row r="318">
          <cell r="Q318">
            <v>29</v>
          </cell>
          <cell r="R318">
            <v>42197</v>
          </cell>
        </row>
        <row r="319">
          <cell r="Q319">
            <v>29</v>
          </cell>
          <cell r="R319">
            <v>42198</v>
          </cell>
        </row>
        <row r="320">
          <cell r="Q320">
            <v>29</v>
          </cell>
          <cell r="R320">
            <v>42199</v>
          </cell>
        </row>
        <row r="321">
          <cell r="Q321">
            <v>29</v>
          </cell>
          <cell r="R321">
            <v>42200</v>
          </cell>
        </row>
        <row r="322">
          <cell r="Q322">
            <v>29</v>
          </cell>
          <cell r="R322">
            <v>42201</v>
          </cell>
        </row>
        <row r="323">
          <cell r="Q323">
            <v>29</v>
          </cell>
          <cell r="R323">
            <v>42202</v>
          </cell>
        </row>
        <row r="324">
          <cell r="Q324">
            <v>29</v>
          </cell>
          <cell r="R324">
            <v>42203</v>
          </cell>
        </row>
        <row r="325">
          <cell r="Q325">
            <v>30</v>
          </cell>
          <cell r="R325">
            <v>42204</v>
          </cell>
        </row>
        <row r="326">
          <cell r="Q326">
            <v>30</v>
          </cell>
          <cell r="R326">
            <v>42205</v>
          </cell>
        </row>
        <row r="327">
          <cell r="Q327">
            <v>30</v>
          </cell>
          <cell r="R327">
            <v>42206</v>
          </cell>
        </row>
        <row r="328">
          <cell r="Q328">
            <v>30</v>
          </cell>
          <cell r="R328">
            <v>42207</v>
          </cell>
        </row>
        <row r="329">
          <cell r="Q329">
            <v>30</v>
          </cell>
          <cell r="R329">
            <v>42208</v>
          </cell>
        </row>
        <row r="330">
          <cell r="Q330">
            <v>30</v>
          </cell>
          <cell r="R330">
            <v>42209</v>
          </cell>
        </row>
        <row r="331">
          <cell r="Q331">
            <v>30</v>
          </cell>
          <cell r="R331">
            <v>42210</v>
          </cell>
        </row>
        <row r="332">
          <cell r="Q332">
            <v>31</v>
          </cell>
          <cell r="R332">
            <v>42211</v>
          </cell>
        </row>
        <row r="333">
          <cell r="Q333">
            <v>31</v>
          </cell>
          <cell r="R333">
            <v>42212</v>
          </cell>
        </row>
        <row r="334">
          <cell r="Q334">
            <v>31</v>
          </cell>
          <cell r="R334">
            <v>42213</v>
          </cell>
        </row>
        <row r="335">
          <cell r="Q335">
            <v>31</v>
          </cell>
          <cell r="R335">
            <v>42214</v>
          </cell>
        </row>
        <row r="336">
          <cell r="Q336">
            <v>31</v>
          </cell>
          <cell r="R336">
            <v>42215</v>
          </cell>
        </row>
        <row r="337">
          <cell r="Q337">
            <v>31</v>
          </cell>
          <cell r="R337">
            <v>42216</v>
          </cell>
        </row>
        <row r="338">
          <cell r="Q338">
            <v>31</v>
          </cell>
          <cell r="R338">
            <v>42217</v>
          </cell>
        </row>
        <row r="339">
          <cell r="Q339">
            <v>32</v>
          </cell>
          <cell r="R339">
            <v>42218</v>
          </cell>
        </row>
        <row r="340">
          <cell r="Q340">
            <v>32</v>
          </cell>
          <cell r="R340">
            <v>42219</v>
          </cell>
        </row>
        <row r="341">
          <cell r="Q341">
            <v>32</v>
          </cell>
          <cell r="R341">
            <v>42220</v>
          </cell>
        </row>
        <row r="342">
          <cell r="Q342">
            <v>32</v>
          </cell>
          <cell r="R342">
            <v>42221</v>
          </cell>
        </row>
        <row r="343">
          <cell r="Q343">
            <v>32</v>
          </cell>
          <cell r="R343">
            <v>42222</v>
          </cell>
        </row>
        <row r="344">
          <cell r="Q344">
            <v>32</v>
          </cell>
          <cell r="R344">
            <v>42223</v>
          </cell>
        </row>
        <row r="345">
          <cell r="Q345">
            <v>32</v>
          </cell>
          <cell r="R345">
            <v>42224</v>
          </cell>
        </row>
        <row r="346">
          <cell r="Q346">
            <v>33</v>
          </cell>
          <cell r="R346">
            <v>42225</v>
          </cell>
        </row>
        <row r="347">
          <cell r="Q347">
            <v>33</v>
          </cell>
          <cell r="R347">
            <v>42226</v>
          </cell>
        </row>
        <row r="348">
          <cell r="Q348">
            <v>33</v>
          </cell>
          <cell r="R348">
            <v>42227</v>
          </cell>
        </row>
        <row r="349">
          <cell r="Q349">
            <v>33</v>
          </cell>
          <cell r="R349">
            <v>42228</v>
          </cell>
        </row>
        <row r="350">
          <cell r="Q350">
            <v>33</v>
          </cell>
          <cell r="R350">
            <v>42229</v>
          </cell>
        </row>
        <row r="351">
          <cell r="Q351">
            <v>33</v>
          </cell>
          <cell r="R351">
            <v>42230</v>
          </cell>
        </row>
        <row r="352">
          <cell r="Q352">
            <v>33</v>
          </cell>
          <cell r="R352">
            <v>42231</v>
          </cell>
        </row>
        <row r="353">
          <cell r="Q353">
            <v>34</v>
          </cell>
          <cell r="R353">
            <v>42232</v>
          </cell>
        </row>
        <row r="354">
          <cell r="Q354">
            <v>34</v>
          </cell>
          <cell r="R354">
            <v>42233</v>
          </cell>
        </row>
        <row r="355">
          <cell r="Q355">
            <v>34</v>
          </cell>
          <cell r="R355">
            <v>42234</v>
          </cell>
        </row>
        <row r="356">
          <cell r="Q356">
            <v>34</v>
          </cell>
          <cell r="R356">
            <v>42235</v>
          </cell>
        </row>
        <row r="357">
          <cell r="Q357">
            <v>34</v>
          </cell>
          <cell r="R357">
            <v>42236</v>
          </cell>
        </row>
        <row r="358">
          <cell r="Q358">
            <v>34</v>
          </cell>
          <cell r="R358">
            <v>42237</v>
          </cell>
        </row>
        <row r="359">
          <cell r="Q359">
            <v>34</v>
          </cell>
          <cell r="R359">
            <v>42238</v>
          </cell>
        </row>
        <row r="360">
          <cell r="Q360">
            <v>35</v>
          </cell>
          <cell r="R360">
            <v>42239</v>
          </cell>
        </row>
        <row r="361">
          <cell r="Q361">
            <v>35</v>
          </cell>
          <cell r="R361">
            <v>42240</v>
          </cell>
        </row>
        <row r="362">
          <cell r="Q362">
            <v>35</v>
          </cell>
          <cell r="R362">
            <v>42241</v>
          </cell>
        </row>
        <row r="363">
          <cell r="Q363">
            <v>35</v>
          </cell>
          <cell r="R363">
            <v>42242</v>
          </cell>
        </row>
        <row r="364">
          <cell r="Q364">
            <v>35</v>
          </cell>
          <cell r="R364">
            <v>42243</v>
          </cell>
        </row>
        <row r="365">
          <cell r="Q365">
            <v>35</v>
          </cell>
          <cell r="R365">
            <v>42244</v>
          </cell>
        </row>
        <row r="366">
          <cell r="Q366">
            <v>35</v>
          </cell>
          <cell r="R366">
            <v>42245</v>
          </cell>
        </row>
        <row r="367">
          <cell r="Q367">
            <v>36</v>
          </cell>
          <cell r="R367">
            <v>42246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J367"/>
  <sheetViews>
    <sheetView workbookViewId="0">
      <selection activeCell="M9" sqref="M9"/>
    </sheetView>
  </sheetViews>
  <sheetFormatPr defaultRowHeight="12.75" x14ac:dyDescent="0.2"/>
  <cols>
    <col min="1" max="1" width="3.28515625" bestFit="1" customWidth="1"/>
    <col min="4" max="4" width="3.28515625" bestFit="1" customWidth="1"/>
    <col min="6" max="6" width="10.140625" bestFit="1" customWidth="1"/>
    <col min="10" max="10" width="10.140625" bestFit="1" customWidth="1"/>
  </cols>
  <sheetData>
    <row r="1" spans="1:10" x14ac:dyDescent="0.2">
      <c r="A1" s="1" t="s">
        <v>0</v>
      </c>
      <c r="D1" s="1" t="s">
        <v>0</v>
      </c>
      <c r="E1" s="1"/>
    </row>
    <row r="2" spans="1:10" ht="13.5" customHeight="1" x14ac:dyDescent="0.2">
      <c r="B2" s="2">
        <v>0</v>
      </c>
      <c r="C2" s="2">
        <v>0</v>
      </c>
      <c r="E2" s="3" t="s">
        <v>1</v>
      </c>
      <c r="F2" s="4" t="s">
        <v>2</v>
      </c>
      <c r="I2" s="3" t="s">
        <v>1</v>
      </c>
      <c r="J2" s="4" t="s">
        <v>2</v>
      </c>
    </row>
    <row r="3" spans="1:10" x14ac:dyDescent="0.2">
      <c r="B3" s="5">
        <v>0.15</v>
      </c>
      <c r="C3" s="2">
        <v>0.25</v>
      </c>
      <c r="E3" s="6">
        <f t="shared" ref="E3:E66" si="0">WEEKNUM(F3,1)</f>
        <v>36</v>
      </c>
      <c r="F3" s="7">
        <v>41518</v>
      </c>
      <c r="I3" s="6">
        <f>WEEKNUM(J3,1)</f>
        <v>36</v>
      </c>
      <c r="J3" s="7">
        <v>42246</v>
      </c>
    </row>
    <row r="4" spans="1:10" x14ac:dyDescent="0.2">
      <c r="B4" s="5">
        <v>0.3</v>
      </c>
      <c r="C4" s="2">
        <v>0.5</v>
      </c>
      <c r="E4" s="6">
        <f>WEEKNUM(F4,1)</f>
        <v>36</v>
      </c>
      <c r="F4" s="7">
        <v>41519</v>
      </c>
      <c r="I4" s="6">
        <f>WEEKNUM(J4,1)</f>
        <v>36</v>
      </c>
      <c r="J4" s="7">
        <v>42247</v>
      </c>
    </row>
    <row r="5" spans="1:10" x14ac:dyDescent="0.2">
      <c r="B5" s="5">
        <v>0.44999999999999996</v>
      </c>
      <c r="C5" s="2">
        <v>0.75</v>
      </c>
      <c r="E5" s="6">
        <f t="shared" si="0"/>
        <v>36</v>
      </c>
      <c r="F5" s="7">
        <v>41520</v>
      </c>
      <c r="I5" s="6">
        <f t="shared" ref="I5:I68" si="1">WEEKNUM(J5,1)</f>
        <v>36</v>
      </c>
      <c r="J5" s="7">
        <v>42248</v>
      </c>
    </row>
    <row r="6" spans="1:10" x14ac:dyDescent="0.2">
      <c r="B6" s="5">
        <v>1</v>
      </c>
      <c r="C6" s="2">
        <v>1</v>
      </c>
      <c r="E6" s="6">
        <f t="shared" si="0"/>
        <v>36</v>
      </c>
      <c r="F6" s="7">
        <v>41521</v>
      </c>
      <c r="I6" s="6">
        <f t="shared" si="1"/>
        <v>36</v>
      </c>
      <c r="J6" s="7">
        <v>42249</v>
      </c>
    </row>
    <row r="7" spans="1:10" x14ac:dyDescent="0.2">
      <c r="B7" s="5">
        <v>1.1499999999999999</v>
      </c>
      <c r="C7" s="2">
        <v>1.25</v>
      </c>
      <c r="E7" s="6">
        <f t="shared" si="0"/>
        <v>36</v>
      </c>
      <c r="F7" s="7">
        <v>41522</v>
      </c>
      <c r="I7" s="6">
        <f t="shared" si="1"/>
        <v>36</v>
      </c>
      <c r="J7" s="7">
        <v>42250</v>
      </c>
    </row>
    <row r="8" spans="1:10" x14ac:dyDescent="0.2">
      <c r="B8" s="2">
        <v>1.2999999999999998</v>
      </c>
      <c r="C8" s="2">
        <v>1.5</v>
      </c>
      <c r="E8" s="6">
        <f t="shared" si="0"/>
        <v>36</v>
      </c>
      <c r="F8" s="7">
        <v>41523</v>
      </c>
      <c r="I8" s="6">
        <f t="shared" si="1"/>
        <v>36</v>
      </c>
      <c r="J8" s="7">
        <v>42251</v>
      </c>
    </row>
    <row r="9" spans="1:10" x14ac:dyDescent="0.2">
      <c r="B9" s="2">
        <v>1.4499999999999997</v>
      </c>
      <c r="C9" s="2">
        <v>1.75</v>
      </c>
      <c r="E9" s="6">
        <f t="shared" si="0"/>
        <v>36</v>
      </c>
      <c r="F9" s="7">
        <v>41524</v>
      </c>
      <c r="I9" s="6">
        <f t="shared" si="1"/>
        <v>36</v>
      </c>
      <c r="J9" s="7">
        <v>42252</v>
      </c>
    </row>
    <row r="10" spans="1:10" x14ac:dyDescent="0.2">
      <c r="B10" s="2">
        <v>2</v>
      </c>
      <c r="C10" s="2">
        <v>2</v>
      </c>
      <c r="E10" s="6">
        <f t="shared" si="0"/>
        <v>37</v>
      </c>
      <c r="F10" s="7">
        <v>41525</v>
      </c>
      <c r="I10" s="6">
        <f t="shared" si="1"/>
        <v>37</v>
      </c>
      <c r="J10" s="7">
        <v>42253</v>
      </c>
    </row>
    <row r="11" spans="1:10" x14ac:dyDescent="0.2">
      <c r="B11" s="2">
        <v>2.15</v>
      </c>
      <c r="C11" s="2">
        <v>2.25</v>
      </c>
      <c r="E11" s="6">
        <f t="shared" si="0"/>
        <v>37</v>
      </c>
      <c r="F11" s="7">
        <v>41526</v>
      </c>
      <c r="I11" s="6">
        <f t="shared" si="1"/>
        <v>37</v>
      </c>
      <c r="J11" s="7">
        <v>42254</v>
      </c>
    </row>
    <row r="12" spans="1:10" x14ac:dyDescent="0.2">
      <c r="B12" s="2">
        <v>2.2999999999999998</v>
      </c>
      <c r="C12" s="2">
        <v>2.5</v>
      </c>
      <c r="E12" s="6">
        <f t="shared" si="0"/>
        <v>37</v>
      </c>
      <c r="F12" s="7">
        <v>41527</v>
      </c>
      <c r="I12" s="6">
        <f t="shared" si="1"/>
        <v>37</v>
      </c>
      <c r="J12" s="7">
        <v>42255</v>
      </c>
    </row>
    <row r="13" spans="1:10" x14ac:dyDescent="0.2">
      <c r="B13" s="2">
        <v>2.4499999999999997</v>
      </c>
      <c r="C13" s="2">
        <v>2.75</v>
      </c>
      <c r="E13" s="6">
        <f t="shared" si="0"/>
        <v>37</v>
      </c>
      <c r="F13" s="7">
        <v>41528</v>
      </c>
      <c r="I13" s="6">
        <f t="shared" si="1"/>
        <v>37</v>
      </c>
      <c r="J13" s="7">
        <v>42256</v>
      </c>
    </row>
    <row r="14" spans="1:10" x14ac:dyDescent="0.2">
      <c r="B14" s="2">
        <v>3</v>
      </c>
      <c r="C14" s="2">
        <v>3</v>
      </c>
      <c r="E14" s="6">
        <f t="shared" si="0"/>
        <v>37</v>
      </c>
      <c r="F14" s="7">
        <v>41529</v>
      </c>
      <c r="I14" s="6">
        <f t="shared" si="1"/>
        <v>37</v>
      </c>
      <c r="J14" s="7">
        <v>42257</v>
      </c>
    </row>
    <row r="15" spans="1:10" x14ac:dyDescent="0.2">
      <c r="B15" s="2">
        <v>3.15</v>
      </c>
      <c r="C15" s="2">
        <v>3.25</v>
      </c>
      <c r="E15" s="6">
        <f t="shared" si="0"/>
        <v>37</v>
      </c>
      <c r="F15" s="7">
        <v>41530</v>
      </c>
      <c r="I15" s="6">
        <f t="shared" si="1"/>
        <v>37</v>
      </c>
      <c r="J15" s="7">
        <v>42258</v>
      </c>
    </row>
    <row r="16" spans="1:10" x14ac:dyDescent="0.2">
      <c r="B16" s="2">
        <v>3.3</v>
      </c>
      <c r="C16" s="2">
        <v>3.5</v>
      </c>
      <c r="E16" s="6">
        <f t="shared" si="0"/>
        <v>37</v>
      </c>
      <c r="F16" s="7">
        <v>41531</v>
      </c>
      <c r="I16" s="6">
        <f t="shared" si="1"/>
        <v>37</v>
      </c>
      <c r="J16" s="7">
        <v>42259</v>
      </c>
    </row>
    <row r="17" spans="2:10" x14ac:dyDescent="0.2">
      <c r="B17" s="2">
        <v>3.4499999999999997</v>
      </c>
      <c r="C17" s="2">
        <v>3.75</v>
      </c>
      <c r="E17" s="6">
        <f t="shared" si="0"/>
        <v>38</v>
      </c>
      <c r="F17" s="7">
        <v>41532</v>
      </c>
      <c r="I17" s="6">
        <f t="shared" si="1"/>
        <v>38</v>
      </c>
      <c r="J17" s="7">
        <v>42260</v>
      </c>
    </row>
    <row r="18" spans="2:10" x14ac:dyDescent="0.2">
      <c r="B18" s="2">
        <v>4</v>
      </c>
      <c r="C18" s="2">
        <v>4</v>
      </c>
      <c r="E18" s="6">
        <f t="shared" si="0"/>
        <v>38</v>
      </c>
      <c r="F18" s="7">
        <v>41533</v>
      </c>
      <c r="I18" s="6">
        <f t="shared" si="1"/>
        <v>38</v>
      </c>
      <c r="J18" s="7">
        <v>42261</v>
      </c>
    </row>
    <row r="19" spans="2:10" ht="13.5" customHeight="1" x14ac:dyDescent="0.2">
      <c r="B19" s="2">
        <v>4.1500000000000004</v>
      </c>
      <c r="C19" s="2">
        <v>4.25</v>
      </c>
      <c r="E19" s="6">
        <f t="shared" si="0"/>
        <v>38</v>
      </c>
      <c r="F19" s="7">
        <v>41534</v>
      </c>
      <c r="I19" s="6">
        <f t="shared" si="1"/>
        <v>38</v>
      </c>
      <c r="J19" s="7">
        <v>42262</v>
      </c>
    </row>
    <row r="20" spans="2:10" x14ac:dyDescent="0.2">
      <c r="B20" s="2">
        <v>4.3000000000000007</v>
      </c>
      <c r="C20" s="2">
        <v>4.5</v>
      </c>
      <c r="E20" s="6">
        <f t="shared" si="0"/>
        <v>38</v>
      </c>
      <c r="F20" s="7">
        <v>41535</v>
      </c>
      <c r="I20" s="6">
        <f t="shared" si="1"/>
        <v>38</v>
      </c>
      <c r="J20" s="7">
        <v>42263</v>
      </c>
    </row>
    <row r="21" spans="2:10" x14ac:dyDescent="0.2">
      <c r="B21" s="2">
        <v>4.4500000000000011</v>
      </c>
      <c r="C21" s="2">
        <v>4.75</v>
      </c>
      <c r="E21" s="6">
        <f t="shared" si="0"/>
        <v>38</v>
      </c>
      <c r="F21" s="7">
        <v>41536</v>
      </c>
      <c r="I21" s="6">
        <f t="shared" si="1"/>
        <v>38</v>
      </c>
      <c r="J21" s="7">
        <v>42264</v>
      </c>
    </row>
    <row r="22" spans="2:10" x14ac:dyDescent="0.2">
      <c r="B22" s="2">
        <v>5</v>
      </c>
      <c r="C22" s="2">
        <v>5</v>
      </c>
      <c r="E22" s="6">
        <f t="shared" si="0"/>
        <v>38</v>
      </c>
      <c r="F22" s="7">
        <v>41537</v>
      </c>
      <c r="I22" s="6">
        <f t="shared" si="1"/>
        <v>38</v>
      </c>
      <c r="J22" s="7">
        <v>42265</v>
      </c>
    </row>
    <row r="23" spans="2:10" x14ac:dyDescent="0.2">
      <c r="B23" s="2">
        <v>5.15</v>
      </c>
      <c r="C23" s="2">
        <v>5.25</v>
      </c>
      <c r="E23" s="6">
        <f t="shared" si="0"/>
        <v>38</v>
      </c>
      <c r="F23" s="7">
        <v>41538</v>
      </c>
      <c r="I23" s="6">
        <f t="shared" si="1"/>
        <v>38</v>
      </c>
      <c r="J23" s="7">
        <v>42266</v>
      </c>
    </row>
    <row r="24" spans="2:10" x14ac:dyDescent="0.2">
      <c r="B24" s="2">
        <v>5.3000000000000007</v>
      </c>
      <c r="C24" s="2">
        <v>5.5</v>
      </c>
      <c r="E24" s="6">
        <f t="shared" si="0"/>
        <v>39</v>
      </c>
      <c r="F24" s="7">
        <v>41539</v>
      </c>
      <c r="I24" s="6">
        <f t="shared" si="1"/>
        <v>39</v>
      </c>
      <c r="J24" s="7">
        <v>42267</v>
      </c>
    </row>
    <row r="25" spans="2:10" x14ac:dyDescent="0.2">
      <c r="B25" s="2">
        <v>5.4500000000000011</v>
      </c>
      <c r="C25" s="2">
        <v>5.75</v>
      </c>
      <c r="E25" s="6">
        <f t="shared" si="0"/>
        <v>39</v>
      </c>
      <c r="F25" s="7">
        <v>41540</v>
      </c>
      <c r="I25" s="6">
        <f t="shared" si="1"/>
        <v>39</v>
      </c>
      <c r="J25" s="7">
        <v>42268</v>
      </c>
    </row>
    <row r="26" spans="2:10" x14ac:dyDescent="0.2">
      <c r="B26" s="2">
        <v>6</v>
      </c>
      <c r="C26" s="2">
        <v>6</v>
      </c>
      <c r="E26" s="6">
        <f t="shared" si="0"/>
        <v>39</v>
      </c>
      <c r="F26" s="7">
        <v>41541</v>
      </c>
      <c r="I26" s="6">
        <f t="shared" si="1"/>
        <v>39</v>
      </c>
      <c r="J26" s="7">
        <v>42269</v>
      </c>
    </row>
    <row r="27" spans="2:10" x14ac:dyDescent="0.2">
      <c r="B27" s="2">
        <v>6.15</v>
      </c>
      <c r="C27" s="2">
        <v>6.25</v>
      </c>
      <c r="E27" s="6">
        <f t="shared" si="0"/>
        <v>39</v>
      </c>
      <c r="F27" s="7">
        <v>41542</v>
      </c>
      <c r="I27" s="6">
        <f t="shared" si="1"/>
        <v>39</v>
      </c>
      <c r="J27" s="7">
        <v>42270</v>
      </c>
    </row>
    <row r="28" spans="2:10" x14ac:dyDescent="0.2">
      <c r="B28" s="2">
        <v>6.3000000000000007</v>
      </c>
      <c r="C28" s="2">
        <v>6.5</v>
      </c>
      <c r="E28" s="6">
        <f t="shared" si="0"/>
        <v>39</v>
      </c>
      <c r="F28" s="7">
        <v>41543</v>
      </c>
      <c r="I28" s="6">
        <f t="shared" si="1"/>
        <v>39</v>
      </c>
      <c r="J28" s="7">
        <v>42271</v>
      </c>
    </row>
    <row r="29" spans="2:10" x14ac:dyDescent="0.2">
      <c r="B29" s="2">
        <v>6.4500000000000011</v>
      </c>
      <c r="C29" s="2">
        <v>6.75</v>
      </c>
      <c r="E29" s="6">
        <f t="shared" si="0"/>
        <v>39</v>
      </c>
      <c r="F29" s="7">
        <v>41544</v>
      </c>
      <c r="I29" s="6">
        <f t="shared" si="1"/>
        <v>39</v>
      </c>
      <c r="J29" s="7">
        <v>42272</v>
      </c>
    </row>
    <row r="30" spans="2:10" x14ac:dyDescent="0.2">
      <c r="B30" s="2">
        <v>7</v>
      </c>
      <c r="C30" s="2">
        <v>7</v>
      </c>
      <c r="E30" s="6">
        <f t="shared" si="0"/>
        <v>39</v>
      </c>
      <c r="F30" s="7">
        <v>41545</v>
      </c>
      <c r="I30" s="6">
        <f t="shared" si="1"/>
        <v>39</v>
      </c>
      <c r="J30" s="7">
        <v>42273</v>
      </c>
    </row>
    <row r="31" spans="2:10" x14ac:dyDescent="0.2">
      <c r="B31" s="2">
        <v>7.15</v>
      </c>
      <c r="C31" s="2">
        <v>7.25</v>
      </c>
      <c r="E31" s="6">
        <f t="shared" si="0"/>
        <v>40</v>
      </c>
      <c r="F31" s="7">
        <v>41546</v>
      </c>
      <c r="I31" s="6">
        <f t="shared" si="1"/>
        <v>40</v>
      </c>
      <c r="J31" s="7">
        <v>42274</v>
      </c>
    </row>
    <row r="32" spans="2:10" x14ac:dyDescent="0.2">
      <c r="B32" s="2">
        <v>7.3000000000000007</v>
      </c>
      <c r="C32" s="2">
        <v>7.5</v>
      </c>
      <c r="E32" s="6">
        <f t="shared" si="0"/>
        <v>40</v>
      </c>
      <c r="F32" s="7">
        <v>41547</v>
      </c>
      <c r="I32" s="6">
        <f t="shared" si="1"/>
        <v>40</v>
      </c>
      <c r="J32" s="7">
        <v>42275</v>
      </c>
    </row>
    <row r="33" spans="2:10" x14ac:dyDescent="0.2">
      <c r="B33" s="2">
        <v>7.4500000000000011</v>
      </c>
      <c r="C33" s="2">
        <v>7.75</v>
      </c>
      <c r="E33" s="6">
        <f t="shared" si="0"/>
        <v>40</v>
      </c>
      <c r="F33" s="7">
        <v>41548</v>
      </c>
      <c r="I33" s="6">
        <f t="shared" si="1"/>
        <v>40</v>
      </c>
      <c r="J33" s="7">
        <v>42276</v>
      </c>
    </row>
    <row r="34" spans="2:10" x14ac:dyDescent="0.2">
      <c r="B34" s="2">
        <v>8</v>
      </c>
      <c r="C34" s="2">
        <v>8</v>
      </c>
      <c r="E34" s="6">
        <f t="shared" si="0"/>
        <v>40</v>
      </c>
      <c r="F34" s="7">
        <v>41549</v>
      </c>
      <c r="I34" s="6">
        <f t="shared" si="1"/>
        <v>40</v>
      </c>
      <c r="J34" s="7">
        <v>42277</v>
      </c>
    </row>
    <row r="35" spans="2:10" x14ac:dyDescent="0.2">
      <c r="B35" s="2">
        <v>8.15</v>
      </c>
      <c r="C35" s="2">
        <v>8.25</v>
      </c>
      <c r="E35" s="6">
        <f t="shared" si="0"/>
        <v>40</v>
      </c>
      <c r="F35" s="7">
        <v>41550</v>
      </c>
      <c r="I35" s="6">
        <f t="shared" si="1"/>
        <v>40</v>
      </c>
      <c r="J35" s="7">
        <v>42278</v>
      </c>
    </row>
    <row r="36" spans="2:10" x14ac:dyDescent="0.2">
      <c r="B36" s="2">
        <v>8.3000000000000007</v>
      </c>
      <c r="C36" s="2">
        <v>8.5</v>
      </c>
      <c r="E36" s="6">
        <f t="shared" si="0"/>
        <v>40</v>
      </c>
      <c r="F36" s="7">
        <v>41551</v>
      </c>
      <c r="I36" s="6">
        <f t="shared" si="1"/>
        <v>40</v>
      </c>
      <c r="J36" s="7">
        <v>42279</v>
      </c>
    </row>
    <row r="37" spans="2:10" ht="13.5" customHeight="1" x14ac:dyDescent="0.2">
      <c r="B37" s="2">
        <v>8.4500000000000011</v>
      </c>
      <c r="C37" s="2">
        <v>8.75</v>
      </c>
      <c r="E37" s="6">
        <f t="shared" si="0"/>
        <v>40</v>
      </c>
      <c r="F37" s="7">
        <v>41552</v>
      </c>
      <c r="I37" s="6">
        <f t="shared" si="1"/>
        <v>40</v>
      </c>
      <c r="J37" s="7">
        <v>42280</v>
      </c>
    </row>
    <row r="38" spans="2:10" x14ac:dyDescent="0.2">
      <c r="B38" s="2">
        <v>9</v>
      </c>
      <c r="C38" s="2">
        <v>9</v>
      </c>
      <c r="E38" s="6">
        <f t="shared" si="0"/>
        <v>41</v>
      </c>
      <c r="F38" s="7">
        <v>41553</v>
      </c>
      <c r="I38" s="6">
        <f t="shared" si="1"/>
        <v>41</v>
      </c>
      <c r="J38" s="7">
        <v>42281</v>
      </c>
    </row>
    <row r="39" spans="2:10" x14ac:dyDescent="0.2">
      <c r="B39" s="2">
        <v>9.15</v>
      </c>
      <c r="C39" s="2">
        <v>9.25</v>
      </c>
      <c r="E39" s="6">
        <f t="shared" si="0"/>
        <v>41</v>
      </c>
      <c r="F39" s="7">
        <v>41554</v>
      </c>
      <c r="I39" s="6">
        <f t="shared" si="1"/>
        <v>41</v>
      </c>
      <c r="J39" s="7">
        <v>42282</v>
      </c>
    </row>
    <row r="40" spans="2:10" x14ac:dyDescent="0.2">
      <c r="B40" s="2">
        <v>9.3000000000000007</v>
      </c>
      <c r="C40" s="2">
        <v>9.5</v>
      </c>
      <c r="E40" s="6">
        <f t="shared" si="0"/>
        <v>41</v>
      </c>
      <c r="F40" s="7">
        <v>41555</v>
      </c>
      <c r="I40" s="6">
        <f t="shared" si="1"/>
        <v>41</v>
      </c>
      <c r="J40" s="7">
        <v>42283</v>
      </c>
    </row>
    <row r="41" spans="2:10" x14ac:dyDescent="0.2">
      <c r="B41" s="2">
        <v>9.4500000000000011</v>
      </c>
      <c r="C41" s="2">
        <v>9.75</v>
      </c>
      <c r="E41" s="6">
        <f t="shared" si="0"/>
        <v>41</v>
      </c>
      <c r="F41" s="7">
        <v>41556</v>
      </c>
      <c r="I41" s="6">
        <f t="shared" si="1"/>
        <v>41</v>
      </c>
      <c r="J41" s="7">
        <v>42284</v>
      </c>
    </row>
    <row r="42" spans="2:10" x14ac:dyDescent="0.2">
      <c r="B42" s="2">
        <v>10</v>
      </c>
      <c r="C42" s="2">
        <v>10</v>
      </c>
      <c r="E42" s="6">
        <f t="shared" si="0"/>
        <v>41</v>
      </c>
      <c r="F42" s="7">
        <v>41557</v>
      </c>
      <c r="I42" s="6">
        <f t="shared" si="1"/>
        <v>41</v>
      </c>
      <c r="J42" s="7">
        <v>42285</v>
      </c>
    </row>
    <row r="43" spans="2:10" x14ac:dyDescent="0.2">
      <c r="B43" s="2">
        <v>10.15</v>
      </c>
      <c r="C43" s="2">
        <v>10.25</v>
      </c>
      <c r="E43" s="6">
        <f t="shared" si="0"/>
        <v>41</v>
      </c>
      <c r="F43" s="7">
        <v>41558</v>
      </c>
      <c r="I43" s="6">
        <f t="shared" si="1"/>
        <v>41</v>
      </c>
      <c r="J43" s="7">
        <v>42286</v>
      </c>
    </row>
    <row r="44" spans="2:10" x14ac:dyDescent="0.2">
      <c r="B44" s="2">
        <v>10.3</v>
      </c>
      <c r="C44" s="2">
        <v>10.5</v>
      </c>
      <c r="E44" s="6">
        <f t="shared" si="0"/>
        <v>41</v>
      </c>
      <c r="F44" s="7">
        <v>41559</v>
      </c>
      <c r="I44" s="6">
        <f t="shared" si="1"/>
        <v>41</v>
      </c>
      <c r="J44" s="7">
        <v>42287</v>
      </c>
    </row>
    <row r="45" spans="2:10" x14ac:dyDescent="0.2">
      <c r="B45" s="2">
        <v>10.450000000000001</v>
      </c>
      <c r="C45" s="2">
        <v>10.75</v>
      </c>
      <c r="E45" s="6">
        <f t="shared" si="0"/>
        <v>42</v>
      </c>
      <c r="F45" s="7">
        <v>41560</v>
      </c>
      <c r="I45" s="6">
        <f t="shared" si="1"/>
        <v>42</v>
      </c>
      <c r="J45" s="7">
        <v>42288</v>
      </c>
    </row>
    <row r="46" spans="2:10" x14ac:dyDescent="0.2">
      <c r="B46" s="2">
        <v>11</v>
      </c>
      <c r="C46" s="2">
        <v>11</v>
      </c>
      <c r="E46" s="6">
        <f t="shared" si="0"/>
        <v>42</v>
      </c>
      <c r="F46" s="7">
        <v>41561</v>
      </c>
      <c r="I46" s="6">
        <f t="shared" si="1"/>
        <v>42</v>
      </c>
      <c r="J46" s="7">
        <v>42289</v>
      </c>
    </row>
    <row r="47" spans="2:10" x14ac:dyDescent="0.2">
      <c r="B47" s="2">
        <v>11.15</v>
      </c>
      <c r="C47" s="2">
        <v>11.25</v>
      </c>
      <c r="E47" s="6">
        <f t="shared" si="0"/>
        <v>42</v>
      </c>
      <c r="F47" s="7">
        <v>41562</v>
      </c>
      <c r="I47" s="6">
        <f t="shared" si="1"/>
        <v>42</v>
      </c>
      <c r="J47" s="7">
        <v>42290</v>
      </c>
    </row>
    <row r="48" spans="2:10" x14ac:dyDescent="0.2">
      <c r="B48" s="2">
        <v>11.3</v>
      </c>
      <c r="C48" s="2">
        <v>11.5</v>
      </c>
      <c r="E48" s="6">
        <f t="shared" si="0"/>
        <v>42</v>
      </c>
      <c r="F48" s="7">
        <v>41563</v>
      </c>
      <c r="I48" s="6">
        <f t="shared" si="1"/>
        <v>42</v>
      </c>
      <c r="J48" s="7">
        <v>42291</v>
      </c>
    </row>
    <row r="49" spans="2:10" x14ac:dyDescent="0.2">
      <c r="B49" s="2">
        <v>11.450000000000001</v>
      </c>
      <c r="C49" s="2">
        <v>11.75</v>
      </c>
      <c r="E49" s="6">
        <f t="shared" si="0"/>
        <v>42</v>
      </c>
      <c r="F49" s="7">
        <v>41564</v>
      </c>
      <c r="I49" s="6">
        <f t="shared" si="1"/>
        <v>42</v>
      </c>
      <c r="J49" s="7">
        <v>42292</v>
      </c>
    </row>
    <row r="50" spans="2:10" x14ac:dyDescent="0.2">
      <c r="B50" s="2">
        <v>12</v>
      </c>
      <c r="C50" s="2">
        <v>12</v>
      </c>
      <c r="E50" s="6">
        <f t="shared" si="0"/>
        <v>42</v>
      </c>
      <c r="F50" s="7">
        <v>41565</v>
      </c>
      <c r="I50" s="6">
        <f t="shared" si="1"/>
        <v>42</v>
      </c>
      <c r="J50" s="7">
        <v>42293</v>
      </c>
    </row>
    <row r="51" spans="2:10" x14ac:dyDescent="0.2">
      <c r="B51" s="2">
        <v>12.15</v>
      </c>
      <c r="C51" s="2">
        <v>12.25</v>
      </c>
      <c r="E51" s="6">
        <f t="shared" si="0"/>
        <v>42</v>
      </c>
      <c r="F51" s="7">
        <v>41566</v>
      </c>
      <c r="I51" s="6">
        <f t="shared" si="1"/>
        <v>42</v>
      </c>
      <c r="J51" s="7">
        <v>42294</v>
      </c>
    </row>
    <row r="52" spans="2:10" x14ac:dyDescent="0.2">
      <c r="B52" s="2">
        <v>12.3</v>
      </c>
      <c r="C52" s="2">
        <v>12.5</v>
      </c>
      <c r="E52" s="6">
        <f t="shared" si="0"/>
        <v>43</v>
      </c>
      <c r="F52" s="7">
        <v>41567</v>
      </c>
      <c r="I52" s="6">
        <f t="shared" si="1"/>
        <v>43</v>
      </c>
      <c r="J52" s="7">
        <v>42295</v>
      </c>
    </row>
    <row r="53" spans="2:10" x14ac:dyDescent="0.2">
      <c r="B53" s="2">
        <v>12.450000000000001</v>
      </c>
      <c r="C53" s="2">
        <v>12.75</v>
      </c>
      <c r="E53" s="6">
        <f t="shared" si="0"/>
        <v>43</v>
      </c>
      <c r="F53" s="7">
        <v>41568</v>
      </c>
      <c r="I53" s="6">
        <f t="shared" si="1"/>
        <v>43</v>
      </c>
      <c r="J53" s="7">
        <v>42296</v>
      </c>
    </row>
    <row r="54" spans="2:10" x14ac:dyDescent="0.2">
      <c r="B54" s="2">
        <v>13</v>
      </c>
      <c r="C54" s="2">
        <v>13</v>
      </c>
      <c r="E54" s="6">
        <f t="shared" si="0"/>
        <v>43</v>
      </c>
      <c r="F54" s="7">
        <v>41569</v>
      </c>
      <c r="I54" s="6">
        <f t="shared" si="1"/>
        <v>43</v>
      </c>
      <c r="J54" s="7">
        <v>42297</v>
      </c>
    </row>
    <row r="55" spans="2:10" x14ac:dyDescent="0.2">
      <c r="B55" s="2">
        <v>13.15</v>
      </c>
      <c r="C55" s="2">
        <v>13.25</v>
      </c>
      <c r="E55" s="6">
        <f t="shared" si="0"/>
        <v>43</v>
      </c>
      <c r="F55" s="7">
        <v>41570</v>
      </c>
      <c r="I55" s="6">
        <f t="shared" si="1"/>
        <v>43</v>
      </c>
      <c r="J55" s="7">
        <v>42298</v>
      </c>
    </row>
    <row r="56" spans="2:10" x14ac:dyDescent="0.2">
      <c r="B56" s="2">
        <v>13.3</v>
      </c>
      <c r="C56" s="2">
        <v>13.5</v>
      </c>
      <c r="E56" s="6">
        <f t="shared" si="0"/>
        <v>43</v>
      </c>
      <c r="F56" s="7">
        <v>41571</v>
      </c>
      <c r="I56" s="6">
        <f t="shared" si="1"/>
        <v>43</v>
      </c>
      <c r="J56" s="7">
        <v>42299</v>
      </c>
    </row>
    <row r="57" spans="2:10" x14ac:dyDescent="0.2">
      <c r="B57" s="2">
        <v>13.450000000000001</v>
      </c>
      <c r="C57" s="2">
        <v>13.75</v>
      </c>
      <c r="E57" s="6">
        <f t="shared" si="0"/>
        <v>43</v>
      </c>
      <c r="F57" s="7">
        <v>41572</v>
      </c>
      <c r="I57" s="6">
        <f t="shared" si="1"/>
        <v>43</v>
      </c>
      <c r="J57" s="7">
        <v>42300</v>
      </c>
    </row>
    <row r="58" spans="2:10" x14ac:dyDescent="0.2">
      <c r="B58" s="2">
        <v>14</v>
      </c>
      <c r="C58" s="2">
        <v>14</v>
      </c>
      <c r="E58" s="6">
        <f t="shared" si="0"/>
        <v>43</v>
      </c>
      <c r="F58" s="7">
        <v>41573</v>
      </c>
      <c r="I58" s="6">
        <f t="shared" si="1"/>
        <v>43</v>
      </c>
      <c r="J58" s="7">
        <v>42301</v>
      </c>
    </row>
    <row r="59" spans="2:10" x14ac:dyDescent="0.2">
      <c r="B59" s="2">
        <v>14.15</v>
      </c>
      <c r="C59" s="2">
        <v>14.25</v>
      </c>
      <c r="E59" s="6">
        <f t="shared" si="0"/>
        <v>44</v>
      </c>
      <c r="F59" s="7">
        <v>41574</v>
      </c>
      <c r="I59" s="6">
        <f t="shared" si="1"/>
        <v>44</v>
      </c>
      <c r="J59" s="7">
        <v>42302</v>
      </c>
    </row>
    <row r="60" spans="2:10" x14ac:dyDescent="0.2">
      <c r="B60" s="2">
        <v>14.3</v>
      </c>
      <c r="C60" s="2">
        <v>14.5</v>
      </c>
      <c r="E60" s="6">
        <f t="shared" si="0"/>
        <v>44</v>
      </c>
      <c r="F60" s="7">
        <v>41575</v>
      </c>
      <c r="I60" s="6">
        <f t="shared" si="1"/>
        <v>44</v>
      </c>
      <c r="J60" s="7">
        <v>42303</v>
      </c>
    </row>
    <row r="61" spans="2:10" x14ac:dyDescent="0.2">
      <c r="B61" s="2">
        <v>14.450000000000001</v>
      </c>
      <c r="C61" s="2">
        <v>14.75</v>
      </c>
      <c r="E61" s="6">
        <f t="shared" si="0"/>
        <v>44</v>
      </c>
      <c r="F61" s="7">
        <v>41576</v>
      </c>
      <c r="I61" s="6">
        <f t="shared" si="1"/>
        <v>44</v>
      </c>
      <c r="J61" s="7">
        <v>42304</v>
      </c>
    </row>
    <row r="62" spans="2:10" x14ac:dyDescent="0.2">
      <c r="B62" s="2">
        <v>15</v>
      </c>
      <c r="C62" s="2">
        <v>15</v>
      </c>
      <c r="E62" s="6">
        <f t="shared" si="0"/>
        <v>44</v>
      </c>
      <c r="F62" s="7">
        <v>41577</v>
      </c>
      <c r="I62" s="6">
        <f t="shared" si="1"/>
        <v>44</v>
      </c>
      <c r="J62" s="7">
        <v>42305</v>
      </c>
    </row>
    <row r="63" spans="2:10" x14ac:dyDescent="0.2">
      <c r="B63" s="2">
        <v>15.15</v>
      </c>
      <c r="C63" s="2">
        <v>15.25</v>
      </c>
      <c r="E63" s="6">
        <f t="shared" si="0"/>
        <v>44</v>
      </c>
      <c r="F63" s="7">
        <v>41578</v>
      </c>
      <c r="I63" s="6">
        <f t="shared" si="1"/>
        <v>44</v>
      </c>
      <c r="J63" s="7">
        <v>42306</v>
      </c>
    </row>
    <row r="64" spans="2:10" x14ac:dyDescent="0.2">
      <c r="B64" s="2">
        <v>15.3</v>
      </c>
      <c r="C64" s="2">
        <v>15.5</v>
      </c>
      <c r="E64" s="6">
        <f t="shared" si="0"/>
        <v>44</v>
      </c>
      <c r="F64" s="7">
        <v>41579</v>
      </c>
      <c r="I64" s="6">
        <f t="shared" si="1"/>
        <v>44</v>
      </c>
      <c r="J64" s="7">
        <v>42307</v>
      </c>
    </row>
    <row r="65" spans="2:10" x14ac:dyDescent="0.2">
      <c r="B65" s="2">
        <v>15.450000000000001</v>
      </c>
      <c r="C65" s="2">
        <v>15.75</v>
      </c>
      <c r="E65" s="6">
        <f t="shared" si="0"/>
        <v>44</v>
      </c>
      <c r="F65" s="7">
        <v>41580</v>
      </c>
      <c r="I65" s="6">
        <f t="shared" si="1"/>
        <v>44</v>
      </c>
      <c r="J65" s="7">
        <v>42308</v>
      </c>
    </row>
    <row r="66" spans="2:10" x14ac:dyDescent="0.2">
      <c r="B66" s="2">
        <v>16</v>
      </c>
      <c r="C66" s="2">
        <v>16</v>
      </c>
      <c r="E66" s="6">
        <f t="shared" si="0"/>
        <v>45</v>
      </c>
      <c r="F66" s="7">
        <v>41581</v>
      </c>
      <c r="I66" s="6">
        <f t="shared" si="1"/>
        <v>45</v>
      </c>
      <c r="J66" s="7">
        <v>42309</v>
      </c>
    </row>
    <row r="67" spans="2:10" x14ac:dyDescent="0.2">
      <c r="B67" s="2">
        <v>16.149999999999999</v>
      </c>
      <c r="C67" s="2">
        <v>16.25</v>
      </c>
      <c r="E67" s="6">
        <f t="shared" ref="E67:E130" si="2">WEEKNUM(F67,1)</f>
        <v>45</v>
      </c>
      <c r="F67" s="7">
        <v>41582</v>
      </c>
      <c r="I67" s="6">
        <f t="shared" si="1"/>
        <v>45</v>
      </c>
      <c r="J67" s="7">
        <v>42310</v>
      </c>
    </row>
    <row r="68" spans="2:10" x14ac:dyDescent="0.2">
      <c r="B68" s="2">
        <v>16.299999999999997</v>
      </c>
      <c r="C68" s="2">
        <v>16.5</v>
      </c>
      <c r="E68" s="6">
        <f t="shared" si="2"/>
        <v>45</v>
      </c>
      <c r="F68" s="7">
        <v>41583</v>
      </c>
      <c r="I68" s="6">
        <f t="shared" si="1"/>
        <v>45</v>
      </c>
      <c r="J68" s="7">
        <v>42311</v>
      </c>
    </row>
    <row r="69" spans="2:10" x14ac:dyDescent="0.2">
      <c r="B69" s="2">
        <v>16.449999999999996</v>
      </c>
      <c r="C69" s="2">
        <v>16.75</v>
      </c>
      <c r="E69" s="6">
        <f t="shared" si="2"/>
        <v>45</v>
      </c>
      <c r="F69" s="7">
        <v>41584</v>
      </c>
      <c r="I69" s="6">
        <f t="shared" ref="I69:I121" si="3">WEEKNUM(J69,1)</f>
        <v>45</v>
      </c>
      <c r="J69" s="7">
        <v>42312</v>
      </c>
    </row>
    <row r="70" spans="2:10" x14ac:dyDescent="0.2">
      <c r="B70" s="2">
        <v>17</v>
      </c>
      <c r="C70" s="2">
        <v>17</v>
      </c>
      <c r="E70" s="6">
        <f t="shared" si="2"/>
        <v>45</v>
      </c>
      <c r="F70" s="7">
        <v>41585</v>
      </c>
      <c r="I70" s="6">
        <f t="shared" si="3"/>
        <v>45</v>
      </c>
      <c r="J70" s="7">
        <v>42313</v>
      </c>
    </row>
    <row r="71" spans="2:10" x14ac:dyDescent="0.2">
      <c r="B71" s="2">
        <v>17.149999999999999</v>
      </c>
      <c r="C71" s="2">
        <v>17.25</v>
      </c>
      <c r="E71" s="6">
        <f t="shared" si="2"/>
        <v>45</v>
      </c>
      <c r="F71" s="7">
        <v>41586</v>
      </c>
      <c r="I71" s="6">
        <f t="shared" si="3"/>
        <v>45</v>
      </c>
      <c r="J71" s="7">
        <v>42314</v>
      </c>
    </row>
    <row r="72" spans="2:10" x14ac:dyDescent="0.2">
      <c r="B72" s="2">
        <v>17.299999999999997</v>
      </c>
      <c r="C72" s="2">
        <v>17.5</v>
      </c>
      <c r="E72" s="6">
        <f t="shared" si="2"/>
        <v>45</v>
      </c>
      <c r="F72" s="7">
        <v>41587</v>
      </c>
      <c r="I72" s="6">
        <f t="shared" si="3"/>
        <v>45</v>
      </c>
      <c r="J72" s="7">
        <v>42315</v>
      </c>
    </row>
    <row r="73" spans="2:10" x14ac:dyDescent="0.2">
      <c r="B73" s="2">
        <v>17.449999999999996</v>
      </c>
      <c r="C73" s="2">
        <v>17.75</v>
      </c>
      <c r="E73" s="6">
        <f t="shared" si="2"/>
        <v>46</v>
      </c>
      <c r="F73" s="7">
        <v>41588</v>
      </c>
      <c r="I73" s="6">
        <f t="shared" si="3"/>
        <v>46</v>
      </c>
      <c r="J73" s="7">
        <v>42316</v>
      </c>
    </row>
    <row r="74" spans="2:10" x14ac:dyDescent="0.2">
      <c r="B74" s="2">
        <v>18</v>
      </c>
      <c r="C74" s="2">
        <v>18</v>
      </c>
      <c r="E74" s="6">
        <f t="shared" si="2"/>
        <v>46</v>
      </c>
      <c r="F74" s="7">
        <v>41589</v>
      </c>
      <c r="I74" s="6">
        <f t="shared" si="3"/>
        <v>46</v>
      </c>
      <c r="J74" s="7">
        <v>42317</v>
      </c>
    </row>
    <row r="75" spans="2:10" x14ac:dyDescent="0.2">
      <c r="B75" s="2">
        <v>18.149999999999999</v>
      </c>
      <c r="C75" s="2">
        <v>18.25</v>
      </c>
      <c r="E75" s="6">
        <f t="shared" si="2"/>
        <v>46</v>
      </c>
      <c r="F75" s="7">
        <v>41590</v>
      </c>
      <c r="I75" s="6">
        <f t="shared" si="3"/>
        <v>46</v>
      </c>
      <c r="J75" s="7">
        <v>42318</v>
      </c>
    </row>
    <row r="76" spans="2:10" x14ac:dyDescent="0.2">
      <c r="B76" s="2">
        <v>18.299999999999997</v>
      </c>
      <c r="C76" s="2">
        <v>18.5</v>
      </c>
      <c r="E76" s="6">
        <f t="shared" si="2"/>
        <v>46</v>
      </c>
      <c r="F76" s="7">
        <v>41591</v>
      </c>
      <c r="I76" s="6">
        <f t="shared" si="3"/>
        <v>46</v>
      </c>
      <c r="J76" s="7">
        <v>42319</v>
      </c>
    </row>
    <row r="77" spans="2:10" x14ac:dyDescent="0.2">
      <c r="B77" s="2">
        <v>18.449999999999996</v>
      </c>
      <c r="C77" s="2">
        <v>18.75</v>
      </c>
      <c r="E77" s="6">
        <f t="shared" si="2"/>
        <v>46</v>
      </c>
      <c r="F77" s="7">
        <v>41592</v>
      </c>
      <c r="I77" s="6">
        <f t="shared" si="3"/>
        <v>46</v>
      </c>
      <c r="J77" s="7">
        <v>42320</v>
      </c>
    </row>
    <row r="78" spans="2:10" x14ac:dyDescent="0.2">
      <c r="B78" s="2">
        <v>19</v>
      </c>
      <c r="C78" s="2">
        <v>19</v>
      </c>
      <c r="E78" s="6">
        <f t="shared" si="2"/>
        <v>46</v>
      </c>
      <c r="F78" s="7">
        <v>41593</v>
      </c>
      <c r="I78" s="6">
        <f t="shared" si="3"/>
        <v>46</v>
      </c>
      <c r="J78" s="7">
        <v>42321</v>
      </c>
    </row>
    <row r="79" spans="2:10" x14ac:dyDescent="0.2">
      <c r="B79" s="2">
        <v>19.149999999999999</v>
      </c>
      <c r="C79" s="2">
        <v>19.25</v>
      </c>
      <c r="E79" s="6">
        <f t="shared" si="2"/>
        <v>46</v>
      </c>
      <c r="F79" s="7">
        <v>41594</v>
      </c>
      <c r="I79" s="6">
        <f t="shared" si="3"/>
        <v>46</v>
      </c>
      <c r="J79" s="7">
        <v>42322</v>
      </c>
    </row>
    <row r="80" spans="2:10" x14ac:dyDescent="0.2">
      <c r="B80" s="2">
        <v>19.299999999999997</v>
      </c>
      <c r="C80" s="2">
        <v>19.5</v>
      </c>
      <c r="E80" s="6">
        <f t="shared" si="2"/>
        <v>47</v>
      </c>
      <c r="F80" s="7">
        <v>41595</v>
      </c>
      <c r="I80" s="6">
        <f t="shared" si="3"/>
        <v>47</v>
      </c>
      <c r="J80" s="7">
        <v>42323</v>
      </c>
    </row>
    <row r="81" spans="2:10" x14ac:dyDescent="0.2">
      <c r="B81" s="2">
        <v>19.449999999999996</v>
      </c>
      <c r="C81" s="2">
        <v>19.75</v>
      </c>
      <c r="E81" s="6">
        <f t="shared" si="2"/>
        <v>47</v>
      </c>
      <c r="F81" s="7">
        <v>41596</v>
      </c>
      <c r="I81" s="6">
        <f t="shared" si="3"/>
        <v>47</v>
      </c>
      <c r="J81" s="7">
        <v>42324</v>
      </c>
    </row>
    <row r="82" spans="2:10" x14ac:dyDescent="0.2">
      <c r="B82" s="2">
        <v>20</v>
      </c>
      <c r="C82" s="2">
        <v>20</v>
      </c>
      <c r="E82" s="6">
        <f t="shared" si="2"/>
        <v>47</v>
      </c>
      <c r="F82" s="7">
        <v>41597</v>
      </c>
      <c r="I82" s="6">
        <f t="shared" si="3"/>
        <v>47</v>
      </c>
      <c r="J82" s="7">
        <v>42325</v>
      </c>
    </row>
    <row r="83" spans="2:10" x14ac:dyDescent="0.2">
      <c r="B83" s="2">
        <v>20.149999999999999</v>
      </c>
      <c r="C83" s="2">
        <v>20.25</v>
      </c>
      <c r="E83" s="6">
        <f t="shared" si="2"/>
        <v>47</v>
      </c>
      <c r="F83" s="7">
        <v>41598</v>
      </c>
      <c r="I83" s="6">
        <f t="shared" si="3"/>
        <v>47</v>
      </c>
      <c r="J83" s="7">
        <v>42326</v>
      </c>
    </row>
    <row r="84" spans="2:10" x14ac:dyDescent="0.2">
      <c r="B84" s="2">
        <v>20.299999999999997</v>
      </c>
      <c r="C84" s="2">
        <v>20.5</v>
      </c>
      <c r="E84" s="6">
        <f t="shared" si="2"/>
        <v>47</v>
      </c>
      <c r="F84" s="7">
        <v>41599</v>
      </c>
      <c r="I84" s="6">
        <f t="shared" si="3"/>
        <v>47</v>
      </c>
      <c r="J84" s="7">
        <v>42327</v>
      </c>
    </row>
    <row r="85" spans="2:10" x14ac:dyDescent="0.2">
      <c r="B85" s="2">
        <v>20.449999999999996</v>
      </c>
      <c r="C85" s="2">
        <v>20.75</v>
      </c>
      <c r="E85" s="6">
        <f t="shared" si="2"/>
        <v>47</v>
      </c>
      <c r="F85" s="7">
        <v>41600</v>
      </c>
      <c r="I85" s="6">
        <f t="shared" si="3"/>
        <v>47</v>
      </c>
      <c r="J85" s="7">
        <v>42328</v>
      </c>
    </row>
    <row r="86" spans="2:10" x14ac:dyDescent="0.2">
      <c r="B86" s="2">
        <v>21</v>
      </c>
      <c r="C86" s="2">
        <v>21</v>
      </c>
      <c r="E86" s="6">
        <f t="shared" si="2"/>
        <v>47</v>
      </c>
      <c r="F86" s="7">
        <v>41601</v>
      </c>
      <c r="I86" s="6">
        <f t="shared" si="3"/>
        <v>47</v>
      </c>
      <c r="J86" s="7">
        <v>42329</v>
      </c>
    </row>
    <row r="87" spans="2:10" x14ac:dyDescent="0.2">
      <c r="B87" s="2">
        <v>21.15</v>
      </c>
      <c r="C87" s="2">
        <v>21.25</v>
      </c>
      <c r="E87" s="6">
        <f t="shared" si="2"/>
        <v>48</v>
      </c>
      <c r="F87" s="7">
        <v>41602</v>
      </c>
      <c r="I87" s="6">
        <f t="shared" si="3"/>
        <v>48</v>
      </c>
      <c r="J87" s="7">
        <v>42330</v>
      </c>
    </row>
    <row r="88" spans="2:10" x14ac:dyDescent="0.2">
      <c r="B88" s="2">
        <v>21.299999999999997</v>
      </c>
      <c r="C88" s="2">
        <v>21.5</v>
      </c>
      <c r="E88" s="6">
        <f t="shared" si="2"/>
        <v>48</v>
      </c>
      <c r="F88" s="7">
        <v>41603</v>
      </c>
      <c r="I88" s="6">
        <f t="shared" si="3"/>
        <v>48</v>
      </c>
      <c r="J88" s="7">
        <v>42331</v>
      </c>
    </row>
    <row r="89" spans="2:10" x14ac:dyDescent="0.2">
      <c r="B89" s="2">
        <v>21.449999999999996</v>
      </c>
      <c r="C89" s="2">
        <v>21.75</v>
      </c>
      <c r="E89" s="6">
        <f t="shared" si="2"/>
        <v>48</v>
      </c>
      <c r="F89" s="7">
        <v>41604</v>
      </c>
      <c r="I89" s="6">
        <f t="shared" si="3"/>
        <v>48</v>
      </c>
      <c r="J89" s="7">
        <v>42332</v>
      </c>
    </row>
    <row r="90" spans="2:10" x14ac:dyDescent="0.2">
      <c r="B90" s="2">
        <v>22</v>
      </c>
      <c r="C90" s="2">
        <v>22</v>
      </c>
      <c r="E90" s="6">
        <f t="shared" si="2"/>
        <v>48</v>
      </c>
      <c r="F90" s="7">
        <v>41605</v>
      </c>
      <c r="I90" s="6">
        <f t="shared" si="3"/>
        <v>48</v>
      </c>
      <c r="J90" s="7">
        <v>42333</v>
      </c>
    </row>
    <row r="91" spans="2:10" x14ac:dyDescent="0.2">
      <c r="B91" s="2">
        <v>22.15</v>
      </c>
      <c r="C91" s="2">
        <v>22.25</v>
      </c>
      <c r="E91" s="6">
        <f t="shared" si="2"/>
        <v>48</v>
      </c>
      <c r="F91" s="7">
        <v>41606</v>
      </c>
      <c r="I91" s="6">
        <f t="shared" si="3"/>
        <v>48</v>
      </c>
      <c r="J91" s="7">
        <v>42334</v>
      </c>
    </row>
    <row r="92" spans="2:10" x14ac:dyDescent="0.2">
      <c r="B92" s="2">
        <v>22.299999999999997</v>
      </c>
      <c r="C92" s="2">
        <v>22.5</v>
      </c>
      <c r="E92" s="6">
        <f t="shared" si="2"/>
        <v>48</v>
      </c>
      <c r="F92" s="7">
        <v>41607</v>
      </c>
      <c r="I92" s="6">
        <f t="shared" si="3"/>
        <v>48</v>
      </c>
      <c r="J92" s="7">
        <v>42335</v>
      </c>
    </row>
    <row r="93" spans="2:10" x14ac:dyDescent="0.2">
      <c r="B93" s="2">
        <v>22.449999999999996</v>
      </c>
      <c r="C93" s="2">
        <v>22.75</v>
      </c>
      <c r="E93" s="6">
        <f t="shared" si="2"/>
        <v>48</v>
      </c>
      <c r="F93" s="7">
        <v>41608</v>
      </c>
      <c r="I93" s="6">
        <f t="shared" si="3"/>
        <v>48</v>
      </c>
      <c r="J93" s="7">
        <v>42336</v>
      </c>
    </row>
    <row r="94" spans="2:10" x14ac:dyDescent="0.2">
      <c r="B94" s="2">
        <v>23</v>
      </c>
      <c r="C94" s="2">
        <v>23</v>
      </c>
      <c r="E94" s="6">
        <f t="shared" si="2"/>
        <v>49</v>
      </c>
      <c r="F94" s="7">
        <v>41609</v>
      </c>
      <c r="I94" s="6">
        <f t="shared" si="3"/>
        <v>49</v>
      </c>
      <c r="J94" s="7">
        <v>42337</v>
      </c>
    </row>
    <row r="95" spans="2:10" x14ac:dyDescent="0.2">
      <c r="B95" s="2">
        <v>23.15</v>
      </c>
      <c r="C95" s="2">
        <v>23.25</v>
      </c>
      <c r="E95" s="6">
        <f t="shared" si="2"/>
        <v>49</v>
      </c>
      <c r="F95" s="7">
        <v>41610</v>
      </c>
      <c r="I95" s="6">
        <f t="shared" si="3"/>
        <v>49</v>
      </c>
      <c r="J95" s="7">
        <v>42338</v>
      </c>
    </row>
    <row r="96" spans="2:10" x14ac:dyDescent="0.2">
      <c r="B96" s="2">
        <v>23.299999999999997</v>
      </c>
      <c r="C96" s="2">
        <v>23.5</v>
      </c>
      <c r="E96" s="6">
        <f t="shared" si="2"/>
        <v>49</v>
      </c>
      <c r="F96" s="7">
        <v>41611</v>
      </c>
      <c r="I96" s="6">
        <f t="shared" si="3"/>
        <v>49</v>
      </c>
      <c r="J96" s="7">
        <v>42339</v>
      </c>
    </row>
    <row r="97" spans="2:10" x14ac:dyDescent="0.2">
      <c r="B97" s="2">
        <v>23.449999999999996</v>
      </c>
      <c r="C97" s="8">
        <v>23.75</v>
      </c>
      <c r="E97" s="6">
        <f t="shared" si="2"/>
        <v>49</v>
      </c>
      <c r="F97" s="7">
        <v>41612</v>
      </c>
      <c r="I97" s="6">
        <f t="shared" si="3"/>
        <v>49</v>
      </c>
      <c r="J97" s="7">
        <v>42340</v>
      </c>
    </row>
    <row r="98" spans="2:10" x14ac:dyDescent="0.2">
      <c r="B98" s="9" t="s">
        <v>3</v>
      </c>
      <c r="C98" s="10"/>
      <c r="E98" s="6">
        <f t="shared" si="2"/>
        <v>49</v>
      </c>
      <c r="F98" s="7">
        <v>41613</v>
      </c>
      <c r="I98" s="6">
        <f t="shared" si="3"/>
        <v>49</v>
      </c>
      <c r="J98" s="7">
        <v>42341</v>
      </c>
    </row>
    <row r="99" spans="2:10" x14ac:dyDescent="0.2">
      <c r="B99" s="9" t="s">
        <v>4</v>
      </c>
      <c r="C99" s="10"/>
      <c r="E99" s="6">
        <f t="shared" si="2"/>
        <v>49</v>
      </c>
      <c r="F99" s="7">
        <v>41614</v>
      </c>
      <c r="I99" s="6">
        <f t="shared" si="3"/>
        <v>49</v>
      </c>
      <c r="J99" s="7">
        <v>42342</v>
      </c>
    </row>
    <row r="100" spans="2:10" x14ac:dyDescent="0.2">
      <c r="B100" s="9" t="s">
        <v>62</v>
      </c>
      <c r="C100" s="10"/>
      <c r="E100" s="6">
        <f t="shared" si="2"/>
        <v>49</v>
      </c>
      <c r="F100" s="7">
        <v>41615</v>
      </c>
      <c r="I100" s="6">
        <f t="shared" si="3"/>
        <v>49</v>
      </c>
      <c r="J100" s="7">
        <v>42343</v>
      </c>
    </row>
    <row r="101" spans="2:10" x14ac:dyDescent="0.2">
      <c r="B101" s="9" t="s">
        <v>6</v>
      </c>
      <c r="C101" s="10"/>
      <c r="E101" s="6">
        <f t="shared" si="2"/>
        <v>50</v>
      </c>
      <c r="F101" s="7">
        <v>41616</v>
      </c>
      <c r="I101" s="6">
        <f t="shared" si="3"/>
        <v>50</v>
      </c>
      <c r="J101" s="7">
        <v>42344</v>
      </c>
    </row>
    <row r="102" spans="2:10" x14ac:dyDescent="0.2">
      <c r="B102" s="9" t="s">
        <v>7</v>
      </c>
      <c r="C102" s="10"/>
      <c r="E102" s="6">
        <f t="shared" si="2"/>
        <v>50</v>
      </c>
      <c r="F102" s="7">
        <v>41617</v>
      </c>
      <c r="I102" s="6">
        <f t="shared" si="3"/>
        <v>50</v>
      </c>
      <c r="J102" s="7">
        <v>42345</v>
      </c>
    </row>
    <row r="103" spans="2:10" x14ac:dyDescent="0.2">
      <c r="B103" s="78" t="s">
        <v>5</v>
      </c>
      <c r="C103" s="10"/>
      <c r="E103" s="6">
        <f t="shared" si="2"/>
        <v>50</v>
      </c>
      <c r="F103" s="7">
        <v>41618</v>
      </c>
      <c r="I103" s="6">
        <f t="shared" si="3"/>
        <v>50</v>
      </c>
      <c r="J103" s="7">
        <v>42346</v>
      </c>
    </row>
    <row r="104" spans="2:10" x14ac:dyDescent="0.2">
      <c r="B104" s="78" t="s">
        <v>63</v>
      </c>
      <c r="C104" s="10"/>
      <c r="E104" s="6">
        <f t="shared" si="2"/>
        <v>50</v>
      </c>
      <c r="F104" s="7">
        <v>41619</v>
      </c>
      <c r="I104" s="6">
        <f t="shared" si="3"/>
        <v>50</v>
      </c>
      <c r="J104" s="7">
        <v>42347</v>
      </c>
    </row>
    <row r="105" spans="2:10" x14ac:dyDescent="0.2">
      <c r="B105" s="78" t="s">
        <v>64</v>
      </c>
      <c r="C105" s="10"/>
      <c r="E105" s="6">
        <f t="shared" si="2"/>
        <v>50</v>
      </c>
      <c r="F105" s="7">
        <v>41620</v>
      </c>
      <c r="I105" s="6">
        <f t="shared" si="3"/>
        <v>50</v>
      </c>
      <c r="J105" s="7">
        <v>42348</v>
      </c>
    </row>
    <row r="106" spans="2:10" x14ac:dyDescent="0.2">
      <c r="C106" s="10"/>
      <c r="E106" s="6">
        <f t="shared" si="2"/>
        <v>50</v>
      </c>
      <c r="F106" s="7">
        <v>41621</v>
      </c>
      <c r="I106" s="6">
        <f t="shared" si="3"/>
        <v>50</v>
      </c>
      <c r="J106" s="7">
        <v>42349</v>
      </c>
    </row>
    <row r="107" spans="2:10" x14ac:dyDescent="0.2">
      <c r="C107" s="10"/>
      <c r="E107" s="6">
        <f t="shared" si="2"/>
        <v>50</v>
      </c>
      <c r="F107" s="7">
        <v>41622</v>
      </c>
      <c r="I107" s="6">
        <f t="shared" si="3"/>
        <v>50</v>
      </c>
      <c r="J107" s="7">
        <v>42350</v>
      </c>
    </row>
    <row r="108" spans="2:10" x14ac:dyDescent="0.2">
      <c r="C108" s="10"/>
      <c r="E108" s="6">
        <f t="shared" si="2"/>
        <v>51</v>
      </c>
      <c r="F108" s="7">
        <v>41623</v>
      </c>
      <c r="I108" s="6">
        <f t="shared" si="3"/>
        <v>51</v>
      </c>
      <c r="J108" s="7">
        <v>42351</v>
      </c>
    </row>
    <row r="109" spans="2:10" x14ac:dyDescent="0.2">
      <c r="C109" s="10"/>
      <c r="E109" s="6">
        <f t="shared" si="2"/>
        <v>51</v>
      </c>
      <c r="F109" s="7">
        <v>41624</v>
      </c>
      <c r="I109" s="6">
        <f t="shared" si="3"/>
        <v>51</v>
      </c>
      <c r="J109" s="7">
        <v>42352</v>
      </c>
    </row>
    <row r="110" spans="2:10" x14ac:dyDescent="0.2">
      <c r="C110" s="10"/>
      <c r="E110" s="6">
        <f t="shared" si="2"/>
        <v>51</v>
      </c>
      <c r="F110" s="7">
        <v>41625</v>
      </c>
      <c r="I110" s="6">
        <f t="shared" si="3"/>
        <v>51</v>
      </c>
      <c r="J110" s="7">
        <v>42353</v>
      </c>
    </row>
    <row r="111" spans="2:10" x14ac:dyDescent="0.2">
      <c r="C111" s="10"/>
      <c r="E111" s="6">
        <f t="shared" si="2"/>
        <v>51</v>
      </c>
      <c r="F111" s="7">
        <v>41626</v>
      </c>
      <c r="I111" s="6">
        <f t="shared" si="3"/>
        <v>51</v>
      </c>
      <c r="J111" s="7">
        <v>42354</v>
      </c>
    </row>
    <row r="112" spans="2:10" x14ac:dyDescent="0.2">
      <c r="C112" s="10"/>
      <c r="E112" s="6">
        <f t="shared" si="2"/>
        <v>51</v>
      </c>
      <c r="F112" s="7">
        <v>41627</v>
      </c>
      <c r="I112" s="6">
        <f t="shared" si="3"/>
        <v>51</v>
      </c>
      <c r="J112" s="7">
        <v>42355</v>
      </c>
    </row>
    <row r="113" spans="3:10" x14ac:dyDescent="0.2">
      <c r="C113" s="10"/>
      <c r="E113" s="6">
        <f t="shared" si="2"/>
        <v>51</v>
      </c>
      <c r="F113" s="7">
        <v>41628</v>
      </c>
      <c r="I113" s="6">
        <f t="shared" si="3"/>
        <v>51</v>
      </c>
      <c r="J113" s="7">
        <v>42356</v>
      </c>
    </row>
    <row r="114" spans="3:10" x14ac:dyDescent="0.2">
      <c r="C114" s="10"/>
      <c r="E114" s="6">
        <f t="shared" si="2"/>
        <v>51</v>
      </c>
      <c r="F114" s="7">
        <v>41629</v>
      </c>
      <c r="I114" s="6">
        <f t="shared" si="3"/>
        <v>51</v>
      </c>
      <c r="J114" s="7">
        <v>42357</v>
      </c>
    </row>
    <row r="115" spans="3:10" x14ac:dyDescent="0.2">
      <c r="C115" s="10"/>
      <c r="E115" s="6">
        <f t="shared" si="2"/>
        <v>52</v>
      </c>
      <c r="F115" s="7">
        <v>41630</v>
      </c>
      <c r="I115" s="6">
        <f t="shared" si="3"/>
        <v>52</v>
      </c>
      <c r="J115" s="7">
        <v>42358</v>
      </c>
    </row>
    <row r="116" spans="3:10" x14ac:dyDescent="0.2">
      <c r="C116" s="10"/>
      <c r="E116" s="6">
        <f t="shared" si="2"/>
        <v>52</v>
      </c>
      <c r="F116" s="7">
        <v>41631</v>
      </c>
      <c r="I116" s="6">
        <f t="shared" si="3"/>
        <v>52</v>
      </c>
      <c r="J116" s="7">
        <v>42359</v>
      </c>
    </row>
    <row r="117" spans="3:10" x14ac:dyDescent="0.2">
      <c r="C117" s="10"/>
      <c r="E117" s="6">
        <f t="shared" si="2"/>
        <v>52</v>
      </c>
      <c r="F117" s="7">
        <v>41632</v>
      </c>
      <c r="I117" s="6">
        <f t="shared" si="3"/>
        <v>52</v>
      </c>
      <c r="J117" s="7">
        <v>42360</v>
      </c>
    </row>
    <row r="118" spans="3:10" x14ac:dyDescent="0.2">
      <c r="C118" s="10"/>
      <c r="E118" s="6">
        <f t="shared" si="2"/>
        <v>52</v>
      </c>
      <c r="F118" s="7">
        <v>41633</v>
      </c>
      <c r="I118" s="6">
        <f t="shared" si="3"/>
        <v>52</v>
      </c>
      <c r="J118" s="7">
        <v>42361</v>
      </c>
    </row>
    <row r="119" spans="3:10" x14ac:dyDescent="0.2">
      <c r="C119" s="10"/>
      <c r="E119" s="6">
        <f t="shared" si="2"/>
        <v>52</v>
      </c>
      <c r="F119" s="7">
        <v>41634</v>
      </c>
      <c r="I119" s="6">
        <f t="shared" si="3"/>
        <v>52</v>
      </c>
      <c r="J119" s="7">
        <v>42362</v>
      </c>
    </row>
    <row r="120" spans="3:10" x14ac:dyDescent="0.2">
      <c r="C120" s="10"/>
      <c r="E120" s="6">
        <f t="shared" si="2"/>
        <v>52</v>
      </c>
      <c r="F120" s="7">
        <v>41635</v>
      </c>
      <c r="I120" s="6">
        <f t="shared" si="3"/>
        <v>52</v>
      </c>
      <c r="J120" s="7">
        <v>42363</v>
      </c>
    </row>
    <row r="121" spans="3:10" x14ac:dyDescent="0.2">
      <c r="C121" s="10"/>
      <c r="E121" s="6">
        <f t="shared" si="2"/>
        <v>52</v>
      </c>
      <c r="F121" s="7">
        <v>41636</v>
      </c>
      <c r="I121" s="6">
        <f t="shared" si="3"/>
        <v>52</v>
      </c>
      <c r="J121" s="7">
        <v>42364</v>
      </c>
    </row>
    <row r="122" spans="3:10" x14ac:dyDescent="0.2">
      <c r="C122" s="10"/>
      <c r="E122" s="6">
        <v>1</v>
      </c>
      <c r="F122" s="7">
        <v>41637</v>
      </c>
      <c r="I122" s="6">
        <v>1</v>
      </c>
      <c r="J122" s="7">
        <v>42365</v>
      </c>
    </row>
    <row r="123" spans="3:10" x14ac:dyDescent="0.2">
      <c r="E123" s="6">
        <v>1</v>
      </c>
      <c r="F123" s="7">
        <v>41638</v>
      </c>
      <c r="I123" s="6">
        <v>1</v>
      </c>
      <c r="J123" s="7">
        <v>42366</v>
      </c>
    </row>
    <row r="124" spans="3:10" x14ac:dyDescent="0.2">
      <c r="E124" s="6">
        <v>1</v>
      </c>
      <c r="F124" s="7">
        <v>41639</v>
      </c>
      <c r="I124" s="6">
        <v>1</v>
      </c>
      <c r="J124" s="7">
        <v>42367</v>
      </c>
    </row>
    <row r="125" spans="3:10" x14ac:dyDescent="0.2">
      <c r="E125" s="6">
        <f t="shared" si="2"/>
        <v>1</v>
      </c>
      <c r="F125" s="7">
        <v>41640</v>
      </c>
      <c r="I125" s="6">
        <f t="shared" ref="I125:I188" si="4">WEEKNUM(J125,1)</f>
        <v>53</v>
      </c>
      <c r="J125" s="7">
        <v>42368</v>
      </c>
    </row>
    <row r="126" spans="3:10" x14ac:dyDescent="0.2">
      <c r="E126" s="6">
        <f t="shared" si="2"/>
        <v>1</v>
      </c>
      <c r="F126" s="7">
        <v>41641</v>
      </c>
      <c r="I126" s="6">
        <f t="shared" si="4"/>
        <v>53</v>
      </c>
      <c r="J126" s="7">
        <v>42369</v>
      </c>
    </row>
    <row r="127" spans="3:10" x14ac:dyDescent="0.2">
      <c r="E127" s="6">
        <f t="shared" si="2"/>
        <v>1</v>
      </c>
      <c r="F127" s="7">
        <v>41642</v>
      </c>
      <c r="I127" s="6">
        <f t="shared" si="4"/>
        <v>1</v>
      </c>
      <c r="J127" s="7">
        <v>42370</v>
      </c>
    </row>
    <row r="128" spans="3:10" x14ac:dyDescent="0.2">
      <c r="E128" s="6">
        <f t="shared" si="2"/>
        <v>1</v>
      </c>
      <c r="F128" s="7">
        <v>41643</v>
      </c>
      <c r="I128" s="6">
        <f t="shared" si="4"/>
        <v>1</v>
      </c>
      <c r="J128" s="7">
        <v>42371</v>
      </c>
    </row>
    <row r="129" spans="5:10" x14ac:dyDescent="0.2">
      <c r="E129" s="6">
        <f t="shared" si="2"/>
        <v>2</v>
      </c>
      <c r="F129" s="7">
        <v>41644</v>
      </c>
      <c r="I129" s="6">
        <f t="shared" si="4"/>
        <v>2</v>
      </c>
      <c r="J129" s="7">
        <v>42372</v>
      </c>
    </row>
    <row r="130" spans="5:10" x14ac:dyDescent="0.2">
      <c r="E130" s="6">
        <f t="shared" si="2"/>
        <v>2</v>
      </c>
      <c r="F130" s="7">
        <v>41645</v>
      </c>
      <c r="I130" s="6">
        <f t="shared" si="4"/>
        <v>2</v>
      </c>
      <c r="J130" s="7">
        <v>42373</v>
      </c>
    </row>
    <row r="131" spans="5:10" x14ac:dyDescent="0.2">
      <c r="E131" s="6">
        <f t="shared" ref="E131:E194" si="5">WEEKNUM(F131,1)</f>
        <v>2</v>
      </c>
      <c r="F131" s="7">
        <v>41646</v>
      </c>
      <c r="I131" s="6">
        <f t="shared" si="4"/>
        <v>2</v>
      </c>
      <c r="J131" s="7">
        <v>42374</v>
      </c>
    </row>
    <row r="132" spans="5:10" x14ac:dyDescent="0.2">
      <c r="E132" s="6">
        <f t="shared" si="5"/>
        <v>2</v>
      </c>
      <c r="F132" s="7">
        <v>41647</v>
      </c>
      <c r="I132" s="6">
        <f t="shared" si="4"/>
        <v>2</v>
      </c>
      <c r="J132" s="7">
        <v>42375</v>
      </c>
    </row>
    <row r="133" spans="5:10" x14ac:dyDescent="0.2">
      <c r="E133" s="6">
        <f t="shared" si="5"/>
        <v>2</v>
      </c>
      <c r="F133" s="7">
        <v>41648</v>
      </c>
      <c r="I133" s="6">
        <f t="shared" si="4"/>
        <v>2</v>
      </c>
      <c r="J133" s="7">
        <v>42376</v>
      </c>
    </row>
    <row r="134" spans="5:10" x14ac:dyDescent="0.2">
      <c r="E134" s="6">
        <f t="shared" si="5"/>
        <v>2</v>
      </c>
      <c r="F134" s="7">
        <v>41649</v>
      </c>
      <c r="I134" s="6">
        <f t="shared" si="4"/>
        <v>2</v>
      </c>
      <c r="J134" s="7">
        <v>42377</v>
      </c>
    </row>
    <row r="135" spans="5:10" x14ac:dyDescent="0.2">
      <c r="E135" s="6">
        <f t="shared" si="5"/>
        <v>2</v>
      </c>
      <c r="F135" s="7">
        <v>41650</v>
      </c>
      <c r="I135" s="6">
        <f t="shared" si="4"/>
        <v>2</v>
      </c>
      <c r="J135" s="7">
        <v>42378</v>
      </c>
    </row>
    <row r="136" spans="5:10" x14ac:dyDescent="0.2">
      <c r="E136" s="6">
        <f t="shared" si="5"/>
        <v>3</v>
      </c>
      <c r="F136" s="7">
        <v>41651</v>
      </c>
      <c r="I136" s="6">
        <f t="shared" si="4"/>
        <v>3</v>
      </c>
      <c r="J136" s="7">
        <v>42379</v>
      </c>
    </row>
    <row r="137" spans="5:10" x14ac:dyDescent="0.2">
      <c r="E137" s="6">
        <f t="shared" si="5"/>
        <v>3</v>
      </c>
      <c r="F137" s="7">
        <v>41652</v>
      </c>
      <c r="I137" s="6">
        <f t="shared" si="4"/>
        <v>3</v>
      </c>
      <c r="J137" s="7">
        <v>42380</v>
      </c>
    </row>
    <row r="138" spans="5:10" x14ac:dyDescent="0.2">
      <c r="E138" s="6">
        <f t="shared" si="5"/>
        <v>3</v>
      </c>
      <c r="F138" s="7">
        <v>41653</v>
      </c>
      <c r="I138" s="6">
        <f t="shared" si="4"/>
        <v>3</v>
      </c>
      <c r="J138" s="7">
        <v>42381</v>
      </c>
    </row>
    <row r="139" spans="5:10" x14ac:dyDescent="0.2">
      <c r="E139" s="6">
        <f t="shared" si="5"/>
        <v>3</v>
      </c>
      <c r="F139" s="7">
        <v>41654</v>
      </c>
      <c r="I139" s="6">
        <f t="shared" si="4"/>
        <v>3</v>
      </c>
      <c r="J139" s="7">
        <v>42382</v>
      </c>
    </row>
    <row r="140" spans="5:10" x14ac:dyDescent="0.2">
      <c r="E140" s="6">
        <f t="shared" si="5"/>
        <v>3</v>
      </c>
      <c r="F140" s="7">
        <v>41655</v>
      </c>
      <c r="I140" s="6">
        <f t="shared" si="4"/>
        <v>3</v>
      </c>
      <c r="J140" s="7">
        <v>42383</v>
      </c>
    </row>
    <row r="141" spans="5:10" x14ac:dyDescent="0.2">
      <c r="E141" s="6">
        <f t="shared" si="5"/>
        <v>3</v>
      </c>
      <c r="F141" s="7">
        <v>41656</v>
      </c>
      <c r="I141" s="6">
        <f t="shared" si="4"/>
        <v>3</v>
      </c>
      <c r="J141" s="7">
        <v>42384</v>
      </c>
    </row>
    <row r="142" spans="5:10" x14ac:dyDescent="0.2">
      <c r="E142" s="6">
        <f t="shared" si="5"/>
        <v>3</v>
      </c>
      <c r="F142" s="7">
        <v>41657</v>
      </c>
      <c r="I142" s="6">
        <f t="shared" si="4"/>
        <v>3</v>
      </c>
      <c r="J142" s="7">
        <v>42385</v>
      </c>
    </row>
    <row r="143" spans="5:10" x14ac:dyDescent="0.2">
      <c r="E143" s="6">
        <f t="shared" si="5"/>
        <v>4</v>
      </c>
      <c r="F143" s="7">
        <v>41658</v>
      </c>
      <c r="I143" s="6">
        <f t="shared" si="4"/>
        <v>4</v>
      </c>
      <c r="J143" s="7">
        <v>42386</v>
      </c>
    </row>
    <row r="144" spans="5:10" x14ac:dyDescent="0.2">
      <c r="E144" s="6">
        <f t="shared" si="5"/>
        <v>4</v>
      </c>
      <c r="F144" s="7">
        <v>41659</v>
      </c>
      <c r="I144" s="6">
        <f t="shared" si="4"/>
        <v>4</v>
      </c>
      <c r="J144" s="7">
        <v>42387</v>
      </c>
    </row>
    <row r="145" spans="5:10" x14ac:dyDescent="0.2">
      <c r="E145" s="6">
        <f t="shared" si="5"/>
        <v>4</v>
      </c>
      <c r="F145" s="7">
        <v>41660</v>
      </c>
      <c r="I145" s="6">
        <f t="shared" si="4"/>
        <v>4</v>
      </c>
      <c r="J145" s="7">
        <v>42388</v>
      </c>
    </row>
    <row r="146" spans="5:10" x14ac:dyDescent="0.2">
      <c r="E146" s="6">
        <f t="shared" si="5"/>
        <v>4</v>
      </c>
      <c r="F146" s="7">
        <v>41661</v>
      </c>
      <c r="I146" s="6">
        <f t="shared" si="4"/>
        <v>4</v>
      </c>
      <c r="J146" s="7">
        <v>42389</v>
      </c>
    </row>
    <row r="147" spans="5:10" x14ac:dyDescent="0.2">
      <c r="E147" s="6">
        <f t="shared" si="5"/>
        <v>4</v>
      </c>
      <c r="F147" s="7">
        <v>41662</v>
      </c>
      <c r="I147" s="6">
        <f t="shared" si="4"/>
        <v>4</v>
      </c>
      <c r="J147" s="7">
        <v>42390</v>
      </c>
    </row>
    <row r="148" spans="5:10" x14ac:dyDescent="0.2">
      <c r="E148" s="6">
        <f t="shared" si="5"/>
        <v>4</v>
      </c>
      <c r="F148" s="7">
        <v>41663</v>
      </c>
      <c r="I148" s="6">
        <f t="shared" si="4"/>
        <v>4</v>
      </c>
      <c r="J148" s="7">
        <v>42391</v>
      </c>
    </row>
    <row r="149" spans="5:10" x14ac:dyDescent="0.2">
      <c r="E149" s="6">
        <f t="shared" si="5"/>
        <v>4</v>
      </c>
      <c r="F149" s="7">
        <v>41664</v>
      </c>
      <c r="I149" s="6">
        <f t="shared" si="4"/>
        <v>4</v>
      </c>
      <c r="J149" s="7">
        <v>42392</v>
      </c>
    </row>
    <row r="150" spans="5:10" x14ac:dyDescent="0.2">
      <c r="E150" s="6">
        <f t="shared" si="5"/>
        <v>5</v>
      </c>
      <c r="F150" s="7">
        <v>41665</v>
      </c>
      <c r="I150" s="6">
        <f t="shared" si="4"/>
        <v>5</v>
      </c>
      <c r="J150" s="7">
        <v>42393</v>
      </c>
    </row>
    <row r="151" spans="5:10" x14ac:dyDescent="0.2">
      <c r="E151" s="6">
        <f t="shared" si="5"/>
        <v>5</v>
      </c>
      <c r="F151" s="7">
        <v>41666</v>
      </c>
      <c r="I151" s="6">
        <f t="shared" si="4"/>
        <v>5</v>
      </c>
      <c r="J151" s="7">
        <v>42394</v>
      </c>
    </row>
    <row r="152" spans="5:10" x14ac:dyDescent="0.2">
      <c r="E152" s="6">
        <f t="shared" si="5"/>
        <v>5</v>
      </c>
      <c r="F152" s="7">
        <v>41667</v>
      </c>
      <c r="I152" s="6">
        <f t="shared" si="4"/>
        <v>5</v>
      </c>
      <c r="J152" s="7">
        <v>42395</v>
      </c>
    </row>
    <row r="153" spans="5:10" x14ac:dyDescent="0.2">
      <c r="E153" s="6">
        <f t="shared" si="5"/>
        <v>5</v>
      </c>
      <c r="F153" s="7">
        <v>41668</v>
      </c>
      <c r="I153" s="6">
        <f t="shared" si="4"/>
        <v>5</v>
      </c>
      <c r="J153" s="7">
        <v>42396</v>
      </c>
    </row>
    <row r="154" spans="5:10" x14ac:dyDescent="0.2">
      <c r="E154" s="6">
        <f t="shared" si="5"/>
        <v>5</v>
      </c>
      <c r="F154" s="7">
        <v>41669</v>
      </c>
      <c r="I154" s="6">
        <f t="shared" si="4"/>
        <v>5</v>
      </c>
      <c r="J154" s="7">
        <v>42397</v>
      </c>
    </row>
    <row r="155" spans="5:10" x14ac:dyDescent="0.2">
      <c r="E155" s="6">
        <f t="shared" si="5"/>
        <v>5</v>
      </c>
      <c r="F155" s="7">
        <v>41670</v>
      </c>
      <c r="I155" s="6">
        <f t="shared" si="4"/>
        <v>5</v>
      </c>
      <c r="J155" s="7">
        <v>42398</v>
      </c>
    </row>
    <row r="156" spans="5:10" x14ac:dyDescent="0.2">
      <c r="E156" s="6">
        <f t="shared" si="5"/>
        <v>5</v>
      </c>
      <c r="F156" s="7">
        <v>41671</v>
      </c>
      <c r="I156" s="6">
        <f t="shared" si="4"/>
        <v>5</v>
      </c>
      <c r="J156" s="7">
        <v>42399</v>
      </c>
    </row>
    <row r="157" spans="5:10" x14ac:dyDescent="0.2">
      <c r="E157" s="6">
        <f t="shared" si="5"/>
        <v>6</v>
      </c>
      <c r="F157" s="7">
        <v>41672</v>
      </c>
      <c r="I157" s="6">
        <f t="shared" si="4"/>
        <v>6</v>
      </c>
      <c r="J157" s="7">
        <v>42400</v>
      </c>
    </row>
    <row r="158" spans="5:10" x14ac:dyDescent="0.2">
      <c r="E158" s="6">
        <f t="shared" si="5"/>
        <v>6</v>
      </c>
      <c r="F158" s="7">
        <v>41673</v>
      </c>
      <c r="I158" s="6">
        <f t="shared" si="4"/>
        <v>6</v>
      </c>
      <c r="J158" s="7">
        <v>42401</v>
      </c>
    </row>
    <row r="159" spans="5:10" x14ac:dyDescent="0.2">
      <c r="E159" s="6">
        <f t="shared" si="5"/>
        <v>6</v>
      </c>
      <c r="F159" s="7">
        <v>41674</v>
      </c>
      <c r="I159" s="6">
        <f t="shared" si="4"/>
        <v>6</v>
      </c>
      <c r="J159" s="7">
        <v>42402</v>
      </c>
    </row>
    <row r="160" spans="5:10" x14ac:dyDescent="0.2">
      <c r="E160" s="6">
        <f t="shared" si="5"/>
        <v>6</v>
      </c>
      <c r="F160" s="7">
        <v>41675</v>
      </c>
      <c r="I160" s="6">
        <f t="shared" si="4"/>
        <v>6</v>
      </c>
      <c r="J160" s="7">
        <v>42403</v>
      </c>
    </row>
    <row r="161" spans="5:10" x14ac:dyDescent="0.2">
      <c r="E161" s="6">
        <f t="shared" si="5"/>
        <v>6</v>
      </c>
      <c r="F161" s="7">
        <v>41676</v>
      </c>
      <c r="I161" s="6">
        <f t="shared" si="4"/>
        <v>6</v>
      </c>
      <c r="J161" s="7">
        <v>42404</v>
      </c>
    </row>
    <row r="162" spans="5:10" x14ac:dyDescent="0.2">
      <c r="E162" s="6">
        <f t="shared" si="5"/>
        <v>6</v>
      </c>
      <c r="F162" s="7">
        <v>41677</v>
      </c>
      <c r="I162" s="6">
        <f t="shared" si="4"/>
        <v>6</v>
      </c>
      <c r="J162" s="7">
        <v>42405</v>
      </c>
    </row>
    <row r="163" spans="5:10" x14ac:dyDescent="0.2">
      <c r="E163" s="6">
        <f t="shared" si="5"/>
        <v>6</v>
      </c>
      <c r="F163" s="7">
        <v>41678</v>
      </c>
      <c r="I163" s="6">
        <f t="shared" si="4"/>
        <v>6</v>
      </c>
      <c r="J163" s="7">
        <v>42406</v>
      </c>
    </row>
    <row r="164" spans="5:10" x14ac:dyDescent="0.2">
      <c r="E164" s="6">
        <f t="shared" si="5"/>
        <v>7</v>
      </c>
      <c r="F164" s="7">
        <v>41679</v>
      </c>
      <c r="I164" s="6">
        <f t="shared" si="4"/>
        <v>7</v>
      </c>
      <c r="J164" s="7">
        <v>42407</v>
      </c>
    </row>
    <row r="165" spans="5:10" x14ac:dyDescent="0.2">
      <c r="E165" s="6">
        <f t="shared" si="5"/>
        <v>7</v>
      </c>
      <c r="F165" s="7">
        <v>41680</v>
      </c>
      <c r="I165" s="6">
        <f t="shared" si="4"/>
        <v>7</v>
      </c>
      <c r="J165" s="7">
        <v>42408</v>
      </c>
    </row>
    <row r="166" spans="5:10" x14ac:dyDescent="0.2">
      <c r="E166" s="6">
        <f t="shared" si="5"/>
        <v>7</v>
      </c>
      <c r="F166" s="7">
        <v>41681</v>
      </c>
      <c r="I166" s="6">
        <f t="shared" si="4"/>
        <v>7</v>
      </c>
      <c r="J166" s="7">
        <v>42409</v>
      </c>
    </row>
    <row r="167" spans="5:10" x14ac:dyDescent="0.2">
      <c r="E167" s="6">
        <f t="shared" si="5"/>
        <v>7</v>
      </c>
      <c r="F167" s="7">
        <v>41682</v>
      </c>
      <c r="I167" s="6">
        <f t="shared" si="4"/>
        <v>7</v>
      </c>
      <c r="J167" s="7">
        <v>42410</v>
      </c>
    </row>
    <row r="168" spans="5:10" x14ac:dyDescent="0.2">
      <c r="E168" s="6">
        <f t="shared" si="5"/>
        <v>7</v>
      </c>
      <c r="F168" s="7">
        <v>41683</v>
      </c>
      <c r="I168" s="6">
        <f t="shared" si="4"/>
        <v>7</v>
      </c>
      <c r="J168" s="7">
        <v>42411</v>
      </c>
    </row>
    <row r="169" spans="5:10" x14ac:dyDescent="0.2">
      <c r="E169" s="6">
        <f t="shared" si="5"/>
        <v>7</v>
      </c>
      <c r="F169" s="7">
        <v>41684</v>
      </c>
      <c r="I169" s="6">
        <f t="shared" si="4"/>
        <v>7</v>
      </c>
      <c r="J169" s="7">
        <v>42412</v>
      </c>
    </row>
    <row r="170" spans="5:10" x14ac:dyDescent="0.2">
      <c r="E170" s="6">
        <f t="shared" si="5"/>
        <v>7</v>
      </c>
      <c r="F170" s="7">
        <v>41685</v>
      </c>
      <c r="I170" s="6">
        <f t="shared" si="4"/>
        <v>7</v>
      </c>
      <c r="J170" s="7">
        <v>42413</v>
      </c>
    </row>
    <row r="171" spans="5:10" x14ac:dyDescent="0.2">
      <c r="E171" s="6">
        <f t="shared" si="5"/>
        <v>8</v>
      </c>
      <c r="F171" s="7">
        <v>41686</v>
      </c>
      <c r="I171" s="6">
        <f t="shared" si="4"/>
        <v>8</v>
      </c>
      <c r="J171" s="7">
        <v>42414</v>
      </c>
    </row>
    <row r="172" spans="5:10" x14ac:dyDescent="0.2">
      <c r="E172" s="6">
        <f t="shared" si="5"/>
        <v>8</v>
      </c>
      <c r="F172" s="7">
        <v>41687</v>
      </c>
      <c r="I172" s="6">
        <f t="shared" si="4"/>
        <v>8</v>
      </c>
      <c r="J172" s="7">
        <v>42415</v>
      </c>
    </row>
    <row r="173" spans="5:10" x14ac:dyDescent="0.2">
      <c r="E173" s="6">
        <f t="shared" si="5"/>
        <v>8</v>
      </c>
      <c r="F173" s="7">
        <v>41688</v>
      </c>
      <c r="I173" s="6">
        <f t="shared" si="4"/>
        <v>8</v>
      </c>
      <c r="J173" s="7">
        <v>42416</v>
      </c>
    </row>
    <row r="174" spans="5:10" x14ac:dyDescent="0.2">
      <c r="E174" s="6">
        <f t="shared" si="5"/>
        <v>8</v>
      </c>
      <c r="F174" s="7">
        <v>41689</v>
      </c>
      <c r="I174" s="6">
        <f t="shared" si="4"/>
        <v>8</v>
      </c>
      <c r="J174" s="7">
        <v>42417</v>
      </c>
    </row>
    <row r="175" spans="5:10" x14ac:dyDescent="0.2">
      <c r="E175" s="6">
        <f t="shared" si="5"/>
        <v>8</v>
      </c>
      <c r="F175" s="7">
        <v>41690</v>
      </c>
      <c r="I175" s="6">
        <f t="shared" si="4"/>
        <v>8</v>
      </c>
      <c r="J175" s="7">
        <v>42418</v>
      </c>
    </row>
    <row r="176" spans="5:10" x14ac:dyDescent="0.2">
      <c r="E176" s="6">
        <f t="shared" si="5"/>
        <v>8</v>
      </c>
      <c r="F176" s="7">
        <v>41691</v>
      </c>
      <c r="I176" s="6">
        <f t="shared" si="4"/>
        <v>8</v>
      </c>
      <c r="J176" s="7">
        <v>42419</v>
      </c>
    </row>
    <row r="177" spans="5:10" x14ac:dyDescent="0.2">
      <c r="E177" s="6">
        <f t="shared" si="5"/>
        <v>8</v>
      </c>
      <c r="F177" s="7">
        <v>41692</v>
      </c>
      <c r="I177" s="6">
        <f t="shared" si="4"/>
        <v>8</v>
      </c>
      <c r="J177" s="7">
        <v>42420</v>
      </c>
    </row>
    <row r="178" spans="5:10" x14ac:dyDescent="0.2">
      <c r="E178" s="6">
        <f t="shared" si="5"/>
        <v>9</v>
      </c>
      <c r="F178" s="7">
        <v>41693</v>
      </c>
      <c r="I178" s="6">
        <f t="shared" si="4"/>
        <v>9</v>
      </c>
      <c r="J178" s="7">
        <v>42421</v>
      </c>
    </row>
    <row r="179" spans="5:10" x14ac:dyDescent="0.2">
      <c r="E179" s="6">
        <f t="shared" si="5"/>
        <v>9</v>
      </c>
      <c r="F179" s="7">
        <v>41694</v>
      </c>
      <c r="I179" s="6">
        <f t="shared" si="4"/>
        <v>9</v>
      </c>
      <c r="J179" s="7">
        <v>42422</v>
      </c>
    </row>
    <row r="180" spans="5:10" x14ac:dyDescent="0.2">
      <c r="E180" s="6">
        <f t="shared" si="5"/>
        <v>9</v>
      </c>
      <c r="F180" s="7">
        <v>41695</v>
      </c>
      <c r="I180" s="6">
        <f t="shared" si="4"/>
        <v>9</v>
      </c>
      <c r="J180" s="7">
        <v>42423</v>
      </c>
    </row>
    <row r="181" spans="5:10" x14ac:dyDescent="0.2">
      <c r="E181" s="6">
        <f t="shared" si="5"/>
        <v>9</v>
      </c>
      <c r="F181" s="7">
        <v>41696</v>
      </c>
      <c r="I181" s="6">
        <f t="shared" si="4"/>
        <v>9</v>
      </c>
      <c r="J181" s="7">
        <v>42424</v>
      </c>
    </row>
    <row r="182" spans="5:10" x14ac:dyDescent="0.2">
      <c r="E182" s="6">
        <f t="shared" si="5"/>
        <v>9</v>
      </c>
      <c r="F182" s="7">
        <v>41697</v>
      </c>
      <c r="I182" s="6">
        <f t="shared" si="4"/>
        <v>9</v>
      </c>
      <c r="J182" s="7">
        <v>42425</v>
      </c>
    </row>
    <row r="183" spans="5:10" x14ac:dyDescent="0.2">
      <c r="E183" s="6">
        <f t="shared" si="5"/>
        <v>9</v>
      </c>
      <c r="F183" s="7">
        <v>41698</v>
      </c>
      <c r="I183" s="6">
        <f t="shared" si="4"/>
        <v>9</v>
      </c>
      <c r="J183" s="7">
        <v>42426</v>
      </c>
    </row>
    <row r="184" spans="5:10" x14ac:dyDescent="0.2">
      <c r="E184" s="6">
        <f t="shared" si="5"/>
        <v>9</v>
      </c>
      <c r="F184" s="7">
        <v>41699</v>
      </c>
      <c r="I184" s="6">
        <f t="shared" si="4"/>
        <v>9</v>
      </c>
      <c r="J184" s="7">
        <v>42427</v>
      </c>
    </row>
    <row r="185" spans="5:10" x14ac:dyDescent="0.2">
      <c r="E185" s="6">
        <f t="shared" si="5"/>
        <v>10</v>
      </c>
      <c r="F185" s="7">
        <v>41700</v>
      </c>
      <c r="I185" s="6">
        <f t="shared" si="4"/>
        <v>10</v>
      </c>
      <c r="J185" s="7">
        <v>42428</v>
      </c>
    </row>
    <row r="186" spans="5:10" x14ac:dyDescent="0.2">
      <c r="E186" s="6">
        <f t="shared" si="5"/>
        <v>10</v>
      </c>
      <c r="F186" s="7">
        <v>41701</v>
      </c>
      <c r="I186" s="6">
        <f t="shared" si="4"/>
        <v>10</v>
      </c>
      <c r="J186" s="7">
        <v>42429</v>
      </c>
    </row>
    <row r="187" spans="5:10" x14ac:dyDescent="0.2">
      <c r="E187" s="6">
        <f t="shared" si="5"/>
        <v>10</v>
      </c>
      <c r="F187" s="7">
        <v>41702</v>
      </c>
      <c r="I187" s="6">
        <f t="shared" si="4"/>
        <v>10</v>
      </c>
      <c r="J187" s="7">
        <v>42430</v>
      </c>
    </row>
    <row r="188" spans="5:10" x14ac:dyDescent="0.2">
      <c r="E188" s="6">
        <f t="shared" si="5"/>
        <v>10</v>
      </c>
      <c r="F188" s="7">
        <v>41703</v>
      </c>
      <c r="I188" s="6">
        <f t="shared" si="4"/>
        <v>10</v>
      </c>
      <c r="J188" s="7">
        <v>42431</v>
      </c>
    </row>
    <row r="189" spans="5:10" x14ac:dyDescent="0.2">
      <c r="E189" s="6">
        <f t="shared" si="5"/>
        <v>10</v>
      </c>
      <c r="F189" s="7">
        <v>41704</v>
      </c>
      <c r="I189" s="6">
        <f t="shared" ref="I189:I252" si="6">WEEKNUM(J189,1)</f>
        <v>10</v>
      </c>
      <c r="J189" s="7">
        <v>42432</v>
      </c>
    </row>
    <row r="190" spans="5:10" x14ac:dyDescent="0.2">
      <c r="E190" s="6">
        <f t="shared" si="5"/>
        <v>10</v>
      </c>
      <c r="F190" s="7">
        <v>41705</v>
      </c>
      <c r="I190" s="6">
        <f t="shared" si="6"/>
        <v>10</v>
      </c>
      <c r="J190" s="7">
        <v>42433</v>
      </c>
    </row>
    <row r="191" spans="5:10" x14ac:dyDescent="0.2">
      <c r="E191" s="6">
        <f t="shared" si="5"/>
        <v>10</v>
      </c>
      <c r="F191" s="7">
        <v>41706</v>
      </c>
      <c r="I191" s="6">
        <f t="shared" si="6"/>
        <v>10</v>
      </c>
      <c r="J191" s="7">
        <v>42434</v>
      </c>
    </row>
    <row r="192" spans="5:10" x14ac:dyDescent="0.2">
      <c r="E192" s="6">
        <f t="shared" si="5"/>
        <v>11</v>
      </c>
      <c r="F192" s="7">
        <v>41707</v>
      </c>
      <c r="I192" s="6">
        <f t="shared" si="6"/>
        <v>11</v>
      </c>
      <c r="J192" s="7">
        <v>42435</v>
      </c>
    </row>
    <row r="193" spans="5:10" x14ac:dyDescent="0.2">
      <c r="E193" s="6">
        <f t="shared" si="5"/>
        <v>11</v>
      </c>
      <c r="F193" s="7">
        <v>41708</v>
      </c>
      <c r="I193" s="6">
        <f t="shared" si="6"/>
        <v>11</v>
      </c>
      <c r="J193" s="7">
        <v>42436</v>
      </c>
    </row>
    <row r="194" spans="5:10" x14ac:dyDescent="0.2">
      <c r="E194" s="6">
        <f t="shared" si="5"/>
        <v>11</v>
      </c>
      <c r="F194" s="7">
        <v>41709</v>
      </c>
      <c r="I194" s="6">
        <f t="shared" si="6"/>
        <v>11</v>
      </c>
      <c r="J194" s="7">
        <v>42437</v>
      </c>
    </row>
    <row r="195" spans="5:10" x14ac:dyDescent="0.2">
      <c r="E195" s="6">
        <f t="shared" ref="E195:E258" si="7">WEEKNUM(F195,1)</f>
        <v>11</v>
      </c>
      <c r="F195" s="7">
        <v>41710</v>
      </c>
      <c r="I195" s="6">
        <f t="shared" si="6"/>
        <v>11</v>
      </c>
      <c r="J195" s="7">
        <v>42438</v>
      </c>
    </row>
    <row r="196" spans="5:10" x14ac:dyDescent="0.2">
      <c r="E196" s="6">
        <f t="shared" si="7"/>
        <v>11</v>
      </c>
      <c r="F196" s="7">
        <v>41711</v>
      </c>
      <c r="I196" s="6">
        <f t="shared" si="6"/>
        <v>11</v>
      </c>
      <c r="J196" s="7">
        <v>42439</v>
      </c>
    </row>
    <row r="197" spans="5:10" x14ac:dyDescent="0.2">
      <c r="E197" s="6">
        <f t="shared" si="7"/>
        <v>11</v>
      </c>
      <c r="F197" s="7">
        <v>41712</v>
      </c>
      <c r="I197" s="6">
        <f t="shared" si="6"/>
        <v>11</v>
      </c>
      <c r="J197" s="7">
        <v>42440</v>
      </c>
    </row>
    <row r="198" spans="5:10" x14ac:dyDescent="0.2">
      <c r="E198" s="6">
        <f t="shared" si="7"/>
        <v>11</v>
      </c>
      <c r="F198" s="7">
        <v>41713</v>
      </c>
      <c r="I198" s="6">
        <f t="shared" si="6"/>
        <v>11</v>
      </c>
      <c r="J198" s="7">
        <v>42441</v>
      </c>
    </row>
    <row r="199" spans="5:10" x14ac:dyDescent="0.2">
      <c r="E199" s="6">
        <f t="shared" si="7"/>
        <v>12</v>
      </c>
      <c r="F199" s="7">
        <v>41714</v>
      </c>
      <c r="I199" s="6">
        <f t="shared" si="6"/>
        <v>12</v>
      </c>
      <c r="J199" s="7">
        <v>42442</v>
      </c>
    </row>
    <row r="200" spans="5:10" x14ac:dyDescent="0.2">
      <c r="E200" s="6">
        <f t="shared" si="7"/>
        <v>12</v>
      </c>
      <c r="F200" s="7">
        <v>41715</v>
      </c>
      <c r="I200" s="6">
        <f t="shared" si="6"/>
        <v>12</v>
      </c>
      <c r="J200" s="7">
        <v>42443</v>
      </c>
    </row>
    <row r="201" spans="5:10" x14ac:dyDescent="0.2">
      <c r="E201" s="6">
        <f t="shared" si="7"/>
        <v>12</v>
      </c>
      <c r="F201" s="7">
        <v>41716</v>
      </c>
      <c r="I201" s="6">
        <f t="shared" si="6"/>
        <v>12</v>
      </c>
      <c r="J201" s="7">
        <v>42444</v>
      </c>
    </row>
    <row r="202" spans="5:10" x14ac:dyDescent="0.2">
      <c r="E202" s="6">
        <f t="shared" si="7"/>
        <v>12</v>
      </c>
      <c r="F202" s="7">
        <v>41717</v>
      </c>
      <c r="I202" s="6">
        <f t="shared" si="6"/>
        <v>12</v>
      </c>
      <c r="J202" s="7">
        <v>42445</v>
      </c>
    </row>
    <row r="203" spans="5:10" x14ac:dyDescent="0.2">
      <c r="E203" s="6">
        <f t="shared" si="7"/>
        <v>12</v>
      </c>
      <c r="F203" s="7">
        <v>41718</v>
      </c>
      <c r="I203" s="6">
        <f t="shared" si="6"/>
        <v>12</v>
      </c>
      <c r="J203" s="7">
        <v>42446</v>
      </c>
    </row>
    <row r="204" spans="5:10" x14ac:dyDescent="0.2">
      <c r="E204" s="6">
        <f t="shared" si="7"/>
        <v>12</v>
      </c>
      <c r="F204" s="7">
        <v>41719</v>
      </c>
      <c r="I204" s="6">
        <f t="shared" si="6"/>
        <v>12</v>
      </c>
      <c r="J204" s="7">
        <v>42447</v>
      </c>
    </row>
    <row r="205" spans="5:10" x14ac:dyDescent="0.2">
      <c r="E205" s="6">
        <f t="shared" si="7"/>
        <v>12</v>
      </c>
      <c r="F205" s="7">
        <v>41720</v>
      </c>
      <c r="I205" s="6">
        <f t="shared" si="6"/>
        <v>12</v>
      </c>
      <c r="J205" s="7">
        <v>42448</v>
      </c>
    </row>
    <row r="206" spans="5:10" x14ac:dyDescent="0.2">
      <c r="E206" s="6">
        <f t="shared" si="7"/>
        <v>13</v>
      </c>
      <c r="F206" s="7">
        <v>41721</v>
      </c>
      <c r="I206" s="6">
        <f t="shared" si="6"/>
        <v>13</v>
      </c>
      <c r="J206" s="7">
        <v>42449</v>
      </c>
    </row>
    <row r="207" spans="5:10" x14ac:dyDescent="0.2">
      <c r="E207" s="6">
        <f t="shared" si="7"/>
        <v>13</v>
      </c>
      <c r="F207" s="7">
        <v>41722</v>
      </c>
      <c r="I207" s="6">
        <f t="shared" si="6"/>
        <v>13</v>
      </c>
      <c r="J207" s="7">
        <v>42450</v>
      </c>
    </row>
    <row r="208" spans="5:10" x14ac:dyDescent="0.2">
      <c r="E208" s="6">
        <f t="shared" si="7"/>
        <v>13</v>
      </c>
      <c r="F208" s="7">
        <v>41723</v>
      </c>
      <c r="I208" s="6">
        <f t="shared" si="6"/>
        <v>13</v>
      </c>
      <c r="J208" s="7">
        <v>42451</v>
      </c>
    </row>
    <row r="209" spans="5:10" x14ac:dyDescent="0.2">
      <c r="E209" s="6">
        <f t="shared" si="7"/>
        <v>13</v>
      </c>
      <c r="F209" s="7">
        <v>41724</v>
      </c>
      <c r="I209" s="6">
        <f t="shared" si="6"/>
        <v>13</v>
      </c>
      <c r="J209" s="7">
        <v>42452</v>
      </c>
    </row>
    <row r="210" spans="5:10" x14ac:dyDescent="0.2">
      <c r="E210" s="6">
        <f t="shared" si="7"/>
        <v>13</v>
      </c>
      <c r="F210" s="7">
        <v>41725</v>
      </c>
      <c r="I210" s="6">
        <f t="shared" si="6"/>
        <v>13</v>
      </c>
      <c r="J210" s="7">
        <v>42453</v>
      </c>
    </row>
    <row r="211" spans="5:10" x14ac:dyDescent="0.2">
      <c r="E211" s="6">
        <f t="shared" si="7"/>
        <v>13</v>
      </c>
      <c r="F211" s="7">
        <v>41726</v>
      </c>
      <c r="I211" s="6">
        <f t="shared" si="6"/>
        <v>13</v>
      </c>
      <c r="J211" s="7">
        <v>42454</v>
      </c>
    </row>
    <row r="212" spans="5:10" x14ac:dyDescent="0.2">
      <c r="E212" s="6">
        <f t="shared" si="7"/>
        <v>13</v>
      </c>
      <c r="F212" s="7">
        <v>41727</v>
      </c>
      <c r="I212" s="6">
        <f t="shared" si="6"/>
        <v>13</v>
      </c>
      <c r="J212" s="7">
        <v>42455</v>
      </c>
    </row>
    <row r="213" spans="5:10" x14ac:dyDescent="0.2">
      <c r="E213" s="6">
        <f t="shared" si="7"/>
        <v>14</v>
      </c>
      <c r="F213" s="7">
        <v>41728</v>
      </c>
      <c r="I213" s="6">
        <f t="shared" si="6"/>
        <v>14</v>
      </c>
      <c r="J213" s="7">
        <v>42456</v>
      </c>
    </row>
    <row r="214" spans="5:10" x14ac:dyDescent="0.2">
      <c r="E214" s="6">
        <f t="shared" si="7"/>
        <v>14</v>
      </c>
      <c r="F214" s="7">
        <v>41729</v>
      </c>
      <c r="I214" s="6">
        <f t="shared" si="6"/>
        <v>14</v>
      </c>
      <c r="J214" s="7">
        <v>42457</v>
      </c>
    </row>
    <row r="215" spans="5:10" x14ac:dyDescent="0.2">
      <c r="E215" s="6">
        <f t="shared" si="7"/>
        <v>14</v>
      </c>
      <c r="F215" s="7">
        <v>41730</v>
      </c>
      <c r="I215" s="6">
        <f t="shared" si="6"/>
        <v>14</v>
      </c>
      <c r="J215" s="7">
        <v>42458</v>
      </c>
    </row>
    <row r="216" spans="5:10" x14ac:dyDescent="0.2">
      <c r="E216" s="6">
        <f t="shared" si="7"/>
        <v>14</v>
      </c>
      <c r="F216" s="7">
        <v>41731</v>
      </c>
      <c r="I216" s="6">
        <f t="shared" si="6"/>
        <v>14</v>
      </c>
      <c r="J216" s="7">
        <v>42459</v>
      </c>
    </row>
    <row r="217" spans="5:10" x14ac:dyDescent="0.2">
      <c r="E217" s="6">
        <f t="shared" si="7"/>
        <v>14</v>
      </c>
      <c r="F217" s="7">
        <v>41732</v>
      </c>
      <c r="I217" s="6">
        <f t="shared" si="6"/>
        <v>14</v>
      </c>
      <c r="J217" s="7">
        <v>42460</v>
      </c>
    </row>
    <row r="218" spans="5:10" x14ac:dyDescent="0.2">
      <c r="E218" s="6">
        <f t="shared" si="7"/>
        <v>14</v>
      </c>
      <c r="F218" s="7">
        <v>41733</v>
      </c>
      <c r="I218" s="6">
        <f t="shared" si="6"/>
        <v>14</v>
      </c>
      <c r="J218" s="7">
        <v>42461</v>
      </c>
    </row>
    <row r="219" spans="5:10" x14ac:dyDescent="0.2">
      <c r="E219" s="6">
        <f t="shared" si="7"/>
        <v>14</v>
      </c>
      <c r="F219" s="7">
        <v>41734</v>
      </c>
      <c r="I219" s="6">
        <f t="shared" si="6"/>
        <v>14</v>
      </c>
      <c r="J219" s="7">
        <v>42462</v>
      </c>
    </row>
    <row r="220" spans="5:10" x14ac:dyDescent="0.2">
      <c r="E220" s="6">
        <f t="shared" si="7"/>
        <v>15</v>
      </c>
      <c r="F220" s="7">
        <v>41735</v>
      </c>
      <c r="I220" s="6">
        <f t="shared" si="6"/>
        <v>15</v>
      </c>
      <c r="J220" s="7">
        <v>42463</v>
      </c>
    </row>
    <row r="221" spans="5:10" x14ac:dyDescent="0.2">
      <c r="E221" s="6">
        <f t="shared" si="7"/>
        <v>15</v>
      </c>
      <c r="F221" s="7">
        <v>41736</v>
      </c>
      <c r="I221" s="6">
        <f t="shared" si="6"/>
        <v>15</v>
      </c>
      <c r="J221" s="7">
        <v>42464</v>
      </c>
    </row>
    <row r="222" spans="5:10" x14ac:dyDescent="0.2">
      <c r="E222" s="6">
        <f t="shared" si="7"/>
        <v>15</v>
      </c>
      <c r="F222" s="7">
        <v>41737</v>
      </c>
      <c r="I222" s="6">
        <f t="shared" si="6"/>
        <v>15</v>
      </c>
      <c r="J222" s="7">
        <v>42465</v>
      </c>
    </row>
    <row r="223" spans="5:10" x14ac:dyDescent="0.2">
      <c r="E223" s="6">
        <f t="shared" si="7"/>
        <v>15</v>
      </c>
      <c r="F223" s="7">
        <v>41738</v>
      </c>
      <c r="I223" s="6">
        <f t="shared" si="6"/>
        <v>15</v>
      </c>
      <c r="J223" s="7">
        <v>42466</v>
      </c>
    </row>
    <row r="224" spans="5:10" x14ac:dyDescent="0.2">
      <c r="E224" s="6">
        <f t="shared" si="7"/>
        <v>15</v>
      </c>
      <c r="F224" s="7">
        <v>41739</v>
      </c>
      <c r="I224" s="6">
        <f t="shared" si="6"/>
        <v>15</v>
      </c>
      <c r="J224" s="7">
        <v>42467</v>
      </c>
    </row>
    <row r="225" spans="5:10" x14ac:dyDescent="0.2">
      <c r="E225" s="6">
        <f t="shared" si="7"/>
        <v>15</v>
      </c>
      <c r="F225" s="7">
        <v>41740</v>
      </c>
      <c r="I225" s="6">
        <f t="shared" si="6"/>
        <v>15</v>
      </c>
      <c r="J225" s="7">
        <v>42468</v>
      </c>
    </row>
    <row r="226" spans="5:10" x14ac:dyDescent="0.2">
      <c r="E226" s="6">
        <f t="shared" si="7"/>
        <v>15</v>
      </c>
      <c r="F226" s="7">
        <v>41741</v>
      </c>
      <c r="I226" s="6">
        <f t="shared" si="6"/>
        <v>15</v>
      </c>
      <c r="J226" s="7">
        <v>42469</v>
      </c>
    </row>
    <row r="227" spans="5:10" x14ac:dyDescent="0.2">
      <c r="E227" s="6">
        <f t="shared" si="7"/>
        <v>16</v>
      </c>
      <c r="F227" s="7">
        <v>41742</v>
      </c>
      <c r="I227" s="6">
        <f t="shared" si="6"/>
        <v>16</v>
      </c>
      <c r="J227" s="7">
        <v>42470</v>
      </c>
    </row>
    <row r="228" spans="5:10" x14ac:dyDescent="0.2">
      <c r="E228" s="6">
        <f t="shared" si="7"/>
        <v>16</v>
      </c>
      <c r="F228" s="7">
        <v>41743</v>
      </c>
      <c r="I228" s="6">
        <f t="shared" si="6"/>
        <v>16</v>
      </c>
      <c r="J228" s="7">
        <v>42471</v>
      </c>
    </row>
    <row r="229" spans="5:10" x14ac:dyDescent="0.2">
      <c r="E229" s="6">
        <f t="shared" si="7"/>
        <v>16</v>
      </c>
      <c r="F229" s="7">
        <v>41744</v>
      </c>
      <c r="I229" s="6">
        <f t="shared" si="6"/>
        <v>16</v>
      </c>
      <c r="J229" s="7">
        <v>42472</v>
      </c>
    </row>
    <row r="230" spans="5:10" x14ac:dyDescent="0.2">
      <c r="E230" s="6">
        <f t="shared" si="7"/>
        <v>16</v>
      </c>
      <c r="F230" s="7">
        <v>41745</v>
      </c>
      <c r="I230" s="6">
        <f t="shared" si="6"/>
        <v>16</v>
      </c>
      <c r="J230" s="7">
        <v>42473</v>
      </c>
    </row>
    <row r="231" spans="5:10" x14ac:dyDescent="0.2">
      <c r="E231" s="6">
        <f t="shared" si="7"/>
        <v>16</v>
      </c>
      <c r="F231" s="7">
        <v>41746</v>
      </c>
      <c r="I231" s="6">
        <f t="shared" si="6"/>
        <v>16</v>
      </c>
      <c r="J231" s="7">
        <v>42474</v>
      </c>
    </row>
    <row r="232" spans="5:10" x14ac:dyDescent="0.2">
      <c r="E232" s="6">
        <f t="shared" si="7"/>
        <v>16</v>
      </c>
      <c r="F232" s="7">
        <v>41747</v>
      </c>
      <c r="I232" s="6">
        <f t="shared" si="6"/>
        <v>16</v>
      </c>
      <c r="J232" s="7">
        <v>42475</v>
      </c>
    </row>
    <row r="233" spans="5:10" x14ac:dyDescent="0.2">
      <c r="E233" s="6">
        <f t="shared" si="7"/>
        <v>16</v>
      </c>
      <c r="F233" s="7">
        <v>41748</v>
      </c>
      <c r="I233" s="6">
        <f t="shared" si="6"/>
        <v>16</v>
      </c>
      <c r="J233" s="7">
        <v>42476</v>
      </c>
    </row>
    <row r="234" spans="5:10" x14ac:dyDescent="0.2">
      <c r="E234" s="6">
        <f t="shared" si="7"/>
        <v>17</v>
      </c>
      <c r="F234" s="7">
        <v>41749</v>
      </c>
      <c r="I234" s="6">
        <f t="shared" si="6"/>
        <v>17</v>
      </c>
      <c r="J234" s="7">
        <v>42477</v>
      </c>
    </row>
    <row r="235" spans="5:10" x14ac:dyDescent="0.2">
      <c r="E235" s="6">
        <f t="shared" si="7"/>
        <v>17</v>
      </c>
      <c r="F235" s="7">
        <v>41750</v>
      </c>
      <c r="I235" s="6">
        <f t="shared" si="6"/>
        <v>17</v>
      </c>
      <c r="J235" s="7">
        <v>42478</v>
      </c>
    </row>
    <row r="236" spans="5:10" x14ac:dyDescent="0.2">
      <c r="E236" s="6">
        <f t="shared" si="7"/>
        <v>17</v>
      </c>
      <c r="F236" s="7">
        <v>41751</v>
      </c>
      <c r="I236" s="6">
        <f t="shared" si="6"/>
        <v>17</v>
      </c>
      <c r="J236" s="7">
        <v>42479</v>
      </c>
    </row>
    <row r="237" spans="5:10" x14ac:dyDescent="0.2">
      <c r="E237" s="6">
        <f t="shared" si="7"/>
        <v>17</v>
      </c>
      <c r="F237" s="7">
        <v>41752</v>
      </c>
      <c r="I237" s="6">
        <f t="shared" si="6"/>
        <v>17</v>
      </c>
      <c r="J237" s="7">
        <v>42480</v>
      </c>
    </row>
    <row r="238" spans="5:10" x14ac:dyDescent="0.2">
      <c r="E238" s="6">
        <f t="shared" si="7"/>
        <v>17</v>
      </c>
      <c r="F238" s="7">
        <v>41753</v>
      </c>
      <c r="I238" s="6">
        <f t="shared" si="6"/>
        <v>17</v>
      </c>
      <c r="J238" s="7">
        <v>42481</v>
      </c>
    </row>
    <row r="239" spans="5:10" x14ac:dyDescent="0.2">
      <c r="E239" s="6">
        <f t="shared" si="7"/>
        <v>17</v>
      </c>
      <c r="F239" s="7">
        <v>41754</v>
      </c>
      <c r="I239" s="6">
        <f t="shared" si="6"/>
        <v>17</v>
      </c>
      <c r="J239" s="7">
        <v>42482</v>
      </c>
    </row>
    <row r="240" spans="5:10" x14ac:dyDescent="0.2">
      <c r="E240" s="6">
        <f t="shared" si="7"/>
        <v>17</v>
      </c>
      <c r="F240" s="7">
        <v>41755</v>
      </c>
      <c r="I240" s="6">
        <f t="shared" si="6"/>
        <v>17</v>
      </c>
      <c r="J240" s="7">
        <v>42483</v>
      </c>
    </row>
    <row r="241" spans="5:10" x14ac:dyDescent="0.2">
      <c r="E241" s="6">
        <f t="shared" si="7"/>
        <v>18</v>
      </c>
      <c r="F241" s="7">
        <v>41756</v>
      </c>
      <c r="I241" s="6">
        <f t="shared" si="6"/>
        <v>18</v>
      </c>
      <c r="J241" s="7">
        <v>42484</v>
      </c>
    </row>
    <row r="242" spans="5:10" x14ac:dyDescent="0.2">
      <c r="E242" s="6">
        <f t="shared" si="7"/>
        <v>18</v>
      </c>
      <c r="F242" s="7">
        <v>41757</v>
      </c>
      <c r="I242" s="6">
        <f t="shared" si="6"/>
        <v>18</v>
      </c>
      <c r="J242" s="7">
        <v>42485</v>
      </c>
    </row>
    <row r="243" spans="5:10" x14ac:dyDescent="0.2">
      <c r="E243" s="6">
        <f t="shared" si="7"/>
        <v>18</v>
      </c>
      <c r="F243" s="7">
        <v>41758</v>
      </c>
      <c r="I243" s="6">
        <f t="shared" si="6"/>
        <v>18</v>
      </c>
      <c r="J243" s="7">
        <v>42486</v>
      </c>
    </row>
    <row r="244" spans="5:10" x14ac:dyDescent="0.2">
      <c r="E244" s="6">
        <f t="shared" si="7"/>
        <v>18</v>
      </c>
      <c r="F244" s="7">
        <v>41759</v>
      </c>
      <c r="I244" s="6">
        <f t="shared" si="6"/>
        <v>18</v>
      </c>
      <c r="J244" s="7">
        <v>42487</v>
      </c>
    </row>
    <row r="245" spans="5:10" x14ac:dyDescent="0.2">
      <c r="E245" s="6">
        <f t="shared" si="7"/>
        <v>18</v>
      </c>
      <c r="F245" s="7">
        <v>41760</v>
      </c>
      <c r="I245" s="6">
        <f t="shared" si="6"/>
        <v>18</v>
      </c>
      <c r="J245" s="7">
        <v>42488</v>
      </c>
    </row>
    <row r="246" spans="5:10" x14ac:dyDescent="0.2">
      <c r="E246" s="6">
        <f t="shared" si="7"/>
        <v>18</v>
      </c>
      <c r="F246" s="7">
        <v>41761</v>
      </c>
      <c r="I246" s="6">
        <f t="shared" si="6"/>
        <v>18</v>
      </c>
      <c r="J246" s="7">
        <v>42489</v>
      </c>
    </row>
    <row r="247" spans="5:10" x14ac:dyDescent="0.2">
      <c r="E247" s="6">
        <f t="shared" si="7"/>
        <v>18</v>
      </c>
      <c r="F247" s="7">
        <v>41762</v>
      </c>
      <c r="I247" s="6">
        <f t="shared" si="6"/>
        <v>18</v>
      </c>
      <c r="J247" s="7">
        <v>42490</v>
      </c>
    </row>
    <row r="248" spans="5:10" x14ac:dyDescent="0.2">
      <c r="E248" s="6">
        <f t="shared" si="7"/>
        <v>19</v>
      </c>
      <c r="F248" s="7">
        <v>41763</v>
      </c>
      <c r="I248" s="6">
        <f t="shared" si="6"/>
        <v>19</v>
      </c>
      <c r="J248" s="7">
        <v>42491</v>
      </c>
    </row>
    <row r="249" spans="5:10" x14ac:dyDescent="0.2">
      <c r="E249" s="6">
        <f t="shared" si="7"/>
        <v>19</v>
      </c>
      <c r="F249" s="7">
        <v>41764</v>
      </c>
      <c r="I249" s="6">
        <f t="shared" si="6"/>
        <v>19</v>
      </c>
      <c r="J249" s="7">
        <v>42492</v>
      </c>
    </row>
    <row r="250" spans="5:10" x14ac:dyDescent="0.2">
      <c r="E250" s="6">
        <f t="shared" si="7"/>
        <v>19</v>
      </c>
      <c r="F250" s="7">
        <v>41765</v>
      </c>
      <c r="I250" s="6">
        <f t="shared" si="6"/>
        <v>19</v>
      </c>
      <c r="J250" s="7">
        <v>42493</v>
      </c>
    </row>
    <row r="251" spans="5:10" x14ac:dyDescent="0.2">
      <c r="E251" s="6">
        <f t="shared" si="7"/>
        <v>19</v>
      </c>
      <c r="F251" s="7">
        <v>41766</v>
      </c>
      <c r="I251" s="6">
        <f t="shared" si="6"/>
        <v>19</v>
      </c>
      <c r="J251" s="7">
        <v>42494</v>
      </c>
    </row>
    <row r="252" spans="5:10" x14ac:dyDescent="0.2">
      <c r="E252" s="6">
        <f t="shared" si="7"/>
        <v>19</v>
      </c>
      <c r="F252" s="7">
        <v>41767</v>
      </c>
      <c r="I252" s="6">
        <f t="shared" si="6"/>
        <v>19</v>
      </c>
      <c r="J252" s="7">
        <v>42495</v>
      </c>
    </row>
    <row r="253" spans="5:10" x14ac:dyDescent="0.2">
      <c r="E253" s="6">
        <f t="shared" si="7"/>
        <v>19</v>
      </c>
      <c r="F253" s="7">
        <v>41768</v>
      </c>
      <c r="I253" s="6">
        <f t="shared" ref="I253:I316" si="8">WEEKNUM(J253,1)</f>
        <v>19</v>
      </c>
      <c r="J253" s="7">
        <v>42496</v>
      </c>
    </row>
    <row r="254" spans="5:10" x14ac:dyDescent="0.2">
      <c r="E254" s="6">
        <f t="shared" si="7"/>
        <v>19</v>
      </c>
      <c r="F254" s="7">
        <v>41769</v>
      </c>
      <c r="I254" s="6">
        <f t="shared" si="8"/>
        <v>19</v>
      </c>
      <c r="J254" s="7">
        <v>42497</v>
      </c>
    </row>
    <row r="255" spans="5:10" x14ac:dyDescent="0.2">
      <c r="E255" s="6">
        <f t="shared" si="7"/>
        <v>20</v>
      </c>
      <c r="F255" s="7">
        <v>41770</v>
      </c>
      <c r="I255" s="6">
        <f t="shared" si="8"/>
        <v>20</v>
      </c>
      <c r="J255" s="7">
        <v>42498</v>
      </c>
    </row>
    <row r="256" spans="5:10" x14ac:dyDescent="0.2">
      <c r="E256" s="6">
        <f t="shared" si="7"/>
        <v>20</v>
      </c>
      <c r="F256" s="7">
        <v>41771</v>
      </c>
      <c r="I256" s="6">
        <f t="shared" si="8"/>
        <v>20</v>
      </c>
      <c r="J256" s="7">
        <v>42499</v>
      </c>
    </row>
    <row r="257" spans="5:10" x14ac:dyDescent="0.2">
      <c r="E257" s="6">
        <f t="shared" si="7"/>
        <v>20</v>
      </c>
      <c r="F257" s="7">
        <v>41772</v>
      </c>
      <c r="I257" s="6">
        <f t="shared" si="8"/>
        <v>20</v>
      </c>
      <c r="J257" s="7">
        <v>42500</v>
      </c>
    </row>
    <row r="258" spans="5:10" x14ac:dyDescent="0.2">
      <c r="E258" s="6">
        <f t="shared" si="7"/>
        <v>20</v>
      </c>
      <c r="F258" s="7">
        <v>41773</v>
      </c>
      <c r="I258" s="6">
        <f t="shared" si="8"/>
        <v>20</v>
      </c>
      <c r="J258" s="7">
        <v>42501</v>
      </c>
    </row>
    <row r="259" spans="5:10" x14ac:dyDescent="0.2">
      <c r="E259" s="6">
        <f t="shared" ref="E259:E322" si="9">WEEKNUM(F259,1)</f>
        <v>20</v>
      </c>
      <c r="F259" s="7">
        <v>41774</v>
      </c>
      <c r="I259" s="6">
        <f t="shared" si="8"/>
        <v>20</v>
      </c>
      <c r="J259" s="7">
        <v>42502</v>
      </c>
    </row>
    <row r="260" spans="5:10" x14ac:dyDescent="0.2">
      <c r="E260" s="6">
        <f t="shared" si="9"/>
        <v>20</v>
      </c>
      <c r="F260" s="7">
        <v>41775</v>
      </c>
      <c r="I260" s="6">
        <f t="shared" si="8"/>
        <v>20</v>
      </c>
      <c r="J260" s="7">
        <v>42503</v>
      </c>
    </row>
    <row r="261" spans="5:10" x14ac:dyDescent="0.2">
      <c r="E261" s="6">
        <f t="shared" si="9"/>
        <v>20</v>
      </c>
      <c r="F261" s="7">
        <v>41776</v>
      </c>
      <c r="I261" s="6">
        <f t="shared" si="8"/>
        <v>20</v>
      </c>
      <c r="J261" s="7">
        <v>42504</v>
      </c>
    </row>
    <row r="262" spans="5:10" x14ac:dyDescent="0.2">
      <c r="E262" s="6">
        <f t="shared" si="9"/>
        <v>21</v>
      </c>
      <c r="F262" s="7">
        <v>41777</v>
      </c>
      <c r="I262" s="6">
        <f t="shared" si="8"/>
        <v>21</v>
      </c>
      <c r="J262" s="7">
        <v>42505</v>
      </c>
    </row>
    <row r="263" spans="5:10" x14ac:dyDescent="0.2">
      <c r="E263" s="6">
        <f t="shared" si="9"/>
        <v>21</v>
      </c>
      <c r="F263" s="7">
        <v>41778</v>
      </c>
      <c r="I263" s="6">
        <f t="shared" si="8"/>
        <v>21</v>
      </c>
      <c r="J263" s="7">
        <v>42506</v>
      </c>
    </row>
    <row r="264" spans="5:10" x14ac:dyDescent="0.2">
      <c r="E264" s="6">
        <f t="shared" si="9"/>
        <v>21</v>
      </c>
      <c r="F264" s="7">
        <v>41779</v>
      </c>
      <c r="I264" s="6">
        <f t="shared" si="8"/>
        <v>21</v>
      </c>
      <c r="J264" s="7">
        <v>42507</v>
      </c>
    </row>
    <row r="265" spans="5:10" x14ac:dyDescent="0.2">
      <c r="E265" s="6">
        <f t="shared" si="9"/>
        <v>21</v>
      </c>
      <c r="F265" s="7">
        <v>41780</v>
      </c>
      <c r="I265" s="6">
        <f t="shared" si="8"/>
        <v>21</v>
      </c>
      <c r="J265" s="7">
        <v>42508</v>
      </c>
    </row>
    <row r="266" spans="5:10" x14ac:dyDescent="0.2">
      <c r="E266" s="6">
        <f t="shared" si="9"/>
        <v>21</v>
      </c>
      <c r="F266" s="7">
        <v>41781</v>
      </c>
      <c r="I266" s="6">
        <f t="shared" si="8"/>
        <v>21</v>
      </c>
      <c r="J266" s="7">
        <v>42509</v>
      </c>
    </row>
    <row r="267" spans="5:10" x14ac:dyDescent="0.2">
      <c r="E267" s="6">
        <f t="shared" si="9"/>
        <v>21</v>
      </c>
      <c r="F267" s="7">
        <v>41782</v>
      </c>
      <c r="I267" s="6">
        <f t="shared" si="8"/>
        <v>21</v>
      </c>
      <c r="J267" s="7">
        <v>42510</v>
      </c>
    </row>
    <row r="268" spans="5:10" x14ac:dyDescent="0.2">
      <c r="E268" s="6">
        <f t="shared" si="9"/>
        <v>21</v>
      </c>
      <c r="F268" s="7">
        <v>41783</v>
      </c>
      <c r="I268" s="6">
        <f t="shared" si="8"/>
        <v>21</v>
      </c>
      <c r="J268" s="7">
        <v>42511</v>
      </c>
    </row>
    <row r="269" spans="5:10" x14ac:dyDescent="0.2">
      <c r="E269" s="6">
        <f t="shared" si="9"/>
        <v>22</v>
      </c>
      <c r="F269" s="7">
        <v>41784</v>
      </c>
      <c r="I269" s="6">
        <f t="shared" si="8"/>
        <v>22</v>
      </c>
      <c r="J269" s="7">
        <v>42512</v>
      </c>
    </row>
    <row r="270" spans="5:10" x14ac:dyDescent="0.2">
      <c r="E270" s="6">
        <f t="shared" si="9"/>
        <v>22</v>
      </c>
      <c r="F270" s="7">
        <v>41785</v>
      </c>
      <c r="I270" s="6">
        <f t="shared" si="8"/>
        <v>22</v>
      </c>
      <c r="J270" s="7">
        <v>42513</v>
      </c>
    </row>
    <row r="271" spans="5:10" x14ac:dyDescent="0.2">
      <c r="E271" s="6">
        <f t="shared" si="9"/>
        <v>22</v>
      </c>
      <c r="F271" s="7">
        <v>41786</v>
      </c>
      <c r="I271" s="6">
        <f t="shared" si="8"/>
        <v>22</v>
      </c>
      <c r="J271" s="7">
        <v>42514</v>
      </c>
    </row>
    <row r="272" spans="5:10" x14ac:dyDescent="0.2">
      <c r="E272" s="6">
        <f t="shared" si="9"/>
        <v>22</v>
      </c>
      <c r="F272" s="7">
        <v>41787</v>
      </c>
      <c r="I272" s="6">
        <f t="shared" si="8"/>
        <v>22</v>
      </c>
      <c r="J272" s="7">
        <v>42515</v>
      </c>
    </row>
    <row r="273" spans="5:10" x14ac:dyDescent="0.2">
      <c r="E273" s="6">
        <f t="shared" si="9"/>
        <v>22</v>
      </c>
      <c r="F273" s="7">
        <v>41788</v>
      </c>
      <c r="I273" s="6">
        <f t="shared" si="8"/>
        <v>22</v>
      </c>
      <c r="J273" s="7">
        <v>42516</v>
      </c>
    </row>
    <row r="274" spans="5:10" x14ac:dyDescent="0.2">
      <c r="E274" s="6">
        <f t="shared" si="9"/>
        <v>22</v>
      </c>
      <c r="F274" s="7">
        <v>41789</v>
      </c>
      <c r="I274" s="6">
        <f t="shared" si="8"/>
        <v>22</v>
      </c>
      <c r="J274" s="7">
        <v>42517</v>
      </c>
    </row>
    <row r="275" spans="5:10" x14ac:dyDescent="0.2">
      <c r="E275" s="6">
        <f t="shared" si="9"/>
        <v>22</v>
      </c>
      <c r="F275" s="7">
        <v>41790</v>
      </c>
      <c r="I275" s="6">
        <f t="shared" si="8"/>
        <v>22</v>
      </c>
      <c r="J275" s="7">
        <v>42518</v>
      </c>
    </row>
    <row r="276" spans="5:10" x14ac:dyDescent="0.2">
      <c r="E276" s="6">
        <f t="shared" si="9"/>
        <v>23</v>
      </c>
      <c r="F276" s="7">
        <v>41791</v>
      </c>
      <c r="I276" s="6">
        <f t="shared" si="8"/>
        <v>23</v>
      </c>
      <c r="J276" s="7">
        <v>42519</v>
      </c>
    </row>
    <row r="277" spans="5:10" x14ac:dyDescent="0.2">
      <c r="E277" s="6">
        <f t="shared" si="9"/>
        <v>23</v>
      </c>
      <c r="F277" s="7">
        <v>41792</v>
      </c>
      <c r="I277" s="6">
        <f t="shared" si="8"/>
        <v>23</v>
      </c>
      <c r="J277" s="7">
        <v>42520</v>
      </c>
    </row>
    <row r="278" spans="5:10" x14ac:dyDescent="0.2">
      <c r="E278" s="6">
        <f t="shared" si="9"/>
        <v>23</v>
      </c>
      <c r="F278" s="7">
        <v>41793</v>
      </c>
      <c r="I278" s="6">
        <f t="shared" si="8"/>
        <v>23</v>
      </c>
      <c r="J278" s="7">
        <v>42521</v>
      </c>
    </row>
    <row r="279" spans="5:10" x14ac:dyDescent="0.2">
      <c r="E279" s="6">
        <f t="shared" si="9"/>
        <v>23</v>
      </c>
      <c r="F279" s="7">
        <v>41794</v>
      </c>
      <c r="I279" s="6">
        <f t="shared" si="8"/>
        <v>23</v>
      </c>
      <c r="J279" s="7">
        <v>42522</v>
      </c>
    </row>
    <row r="280" spans="5:10" x14ac:dyDescent="0.2">
      <c r="E280" s="6">
        <f t="shared" si="9"/>
        <v>23</v>
      </c>
      <c r="F280" s="7">
        <v>41795</v>
      </c>
      <c r="I280" s="6">
        <f t="shared" si="8"/>
        <v>23</v>
      </c>
      <c r="J280" s="7">
        <v>42523</v>
      </c>
    </row>
    <row r="281" spans="5:10" x14ac:dyDescent="0.2">
      <c r="E281" s="6">
        <f t="shared" si="9"/>
        <v>23</v>
      </c>
      <c r="F281" s="7">
        <v>41796</v>
      </c>
      <c r="I281" s="6">
        <f t="shared" si="8"/>
        <v>23</v>
      </c>
      <c r="J281" s="7">
        <v>42524</v>
      </c>
    </row>
    <row r="282" spans="5:10" x14ac:dyDescent="0.2">
      <c r="E282" s="6">
        <f t="shared" si="9"/>
        <v>23</v>
      </c>
      <c r="F282" s="7">
        <v>41797</v>
      </c>
      <c r="I282" s="6">
        <f t="shared" si="8"/>
        <v>23</v>
      </c>
      <c r="J282" s="7">
        <v>42525</v>
      </c>
    </row>
    <row r="283" spans="5:10" x14ac:dyDescent="0.2">
      <c r="E283" s="6">
        <f t="shared" si="9"/>
        <v>24</v>
      </c>
      <c r="F283" s="7">
        <v>41798</v>
      </c>
      <c r="I283" s="6">
        <f t="shared" si="8"/>
        <v>24</v>
      </c>
      <c r="J283" s="7">
        <v>42526</v>
      </c>
    </row>
    <row r="284" spans="5:10" x14ac:dyDescent="0.2">
      <c r="E284" s="6">
        <f t="shared" si="9"/>
        <v>24</v>
      </c>
      <c r="F284" s="7">
        <v>41799</v>
      </c>
      <c r="I284" s="6">
        <f t="shared" si="8"/>
        <v>24</v>
      </c>
      <c r="J284" s="7">
        <v>42527</v>
      </c>
    </row>
    <row r="285" spans="5:10" x14ac:dyDescent="0.2">
      <c r="E285" s="6">
        <f t="shared" si="9"/>
        <v>24</v>
      </c>
      <c r="F285" s="7">
        <v>41800</v>
      </c>
      <c r="I285" s="6">
        <f t="shared" si="8"/>
        <v>24</v>
      </c>
      <c r="J285" s="7">
        <v>42528</v>
      </c>
    </row>
    <row r="286" spans="5:10" x14ac:dyDescent="0.2">
      <c r="E286" s="6">
        <f t="shared" si="9"/>
        <v>24</v>
      </c>
      <c r="F286" s="7">
        <v>41801</v>
      </c>
      <c r="I286" s="6">
        <f t="shared" si="8"/>
        <v>24</v>
      </c>
      <c r="J286" s="7">
        <v>42529</v>
      </c>
    </row>
    <row r="287" spans="5:10" x14ac:dyDescent="0.2">
      <c r="E287" s="6">
        <f t="shared" si="9"/>
        <v>24</v>
      </c>
      <c r="F287" s="7">
        <v>41802</v>
      </c>
      <c r="I287" s="6">
        <f t="shared" si="8"/>
        <v>24</v>
      </c>
      <c r="J287" s="7">
        <v>42530</v>
      </c>
    </row>
    <row r="288" spans="5:10" x14ac:dyDescent="0.2">
      <c r="E288" s="6">
        <f t="shared" si="9"/>
        <v>24</v>
      </c>
      <c r="F288" s="7">
        <v>41803</v>
      </c>
      <c r="I288" s="6">
        <f t="shared" si="8"/>
        <v>24</v>
      </c>
      <c r="J288" s="7">
        <v>42531</v>
      </c>
    </row>
    <row r="289" spans="5:10" x14ac:dyDescent="0.2">
      <c r="E289" s="6">
        <f t="shared" si="9"/>
        <v>24</v>
      </c>
      <c r="F289" s="7">
        <v>41804</v>
      </c>
      <c r="I289" s="6">
        <f t="shared" si="8"/>
        <v>24</v>
      </c>
      <c r="J289" s="7">
        <v>42532</v>
      </c>
    </row>
    <row r="290" spans="5:10" x14ac:dyDescent="0.2">
      <c r="E290" s="6">
        <f t="shared" si="9"/>
        <v>25</v>
      </c>
      <c r="F290" s="7">
        <v>41805</v>
      </c>
      <c r="I290" s="6">
        <f t="shared" si="8"/>
        <v>25</v>
      </c>
      <c r="J290" s="7">
        <v>42533</v>
      </c>
    </row>
    <row r="291" spans="5:10" x14ac:dyDescent="0.2">
      <c r="E291" s="6">
        <f t="shared" si="9"/>
        <v>25</v>
      </c>
      <c r="F291" s="7">
        <v>41806</v>
      </c>
      <c r="I291" s="6">
        <f t="shared" si="8"/>
        <v>25</v>
      </c>
      <c r="J291" s="7">
        <v>42534</v>
      </c>
    </row>
    <row r="292" spans="5:10" x14ac:dyDescent="0.2">
      <c r="E292" s="6">
        <f t="shared" si="9"/>
        <v>25</v>
      </c>
      <c r="F292" s="7">
        <v>41807</v>
      </c>
      <c r="I292" s="6">
        <f t="shared" si="8"/>
        <v>25</v>
      </c>
      <c r="J292" s="7">
        <v>42535</v>
      </c>
    </row>
    <row r="293" spans="5:10" x14ac:dyDescent="0.2">
      <c r="E293" s="6">
        <f t="shared" si="9"/>
        <v>25</v>
      </c>
      <c r="F293" s="7">
        <v>41808</v>
      </c>
      <c r="I293" s="6">
        <f t="shared" si="8"/>
        <v>25</v>
      </c>
      <c r="J293" s="7">
        <v>42536</v>
      </c>
    </row>
    <row r="294" spans="5:10" x14ac:dyDescent="0.2">
      <c r="E294" s="6">
        <f t="shared" si="9"/>
        <v>25</v>
      </c>
      <c r="F294" s="7">
        <v>41809</v>
      </c>
      <c r="I294" s="6">
        <f t="shared" si="8"/>
        <v>25</v>
      </c>
      <c r="J294" s="7">
        <v>42537</v>
      </c>
    </row>
    <row r="295" spans="5:10" x14ac:dyDescent="0.2">
      <c r="E295" s="6">
        <f t="shared" si="9"/>
        <v>25</v>
      </c>
      <c r="F295" s="7">
        <v>41810</v>
      </c>
      <c r="I295" s="6">
        <f t="shared" si="8"/>
        <v>25</v>
      </c>
      <c r="J295" s="7">
        <v>42538</v>
      </c>
    </row>
    <row r="296" spans="5:10" x14ac:dyDescent="0.2">
      <c r="E296" s="6">
        <f t="shared" si="9"/>
        <v>25</v>
      </c>
      <c r="F296" s="7">
        <v>41811</v>
      </c>
      <c r="I296" s="6">
        <f t="shared" si="8"/>
        <v>25</v>
      </c>
      <c r="J296" s="7">
        <v>42539</v>
      </c>
    </row>
    <row r="297" spans="5:10" x14ac:dyDescent="0.2">
      <c r="E297" s="6">
        <f t="shared" si="9"/>
        <v>26</v>
      </c>
      <c r="F297" s="7">
        <v>41812</v>
      </c>
      <c r="I297" s="6">
        <f t="shared" si="8"/>
        <v>26</v>
      </c>
      <c r="J297" s="7">
        <v>42540</v>
      </c>
    </row>
    <row r="298" spans="5:10" x14ac:dyDescent="0.2">
      <c r="E298" s="6">
        <f t="shared" si="9"/>
        <v>26</v>
      </c>
      <c r="F298" s="7">
        <v>41813</v>
      </c>
      <c r="I298" s="6">
        <f t="shared" si="8"/>
        <v>26</v>
      </c>
      <c r="J298" s="7">
        <v>42541</v>
      </c>
    </row>
    <row r="299" spans="5:10" x14ac:dyDescent="0.2">
      <c r="E299" s="6">
        <f t="shared" si="9"/>
        <v>26</v>
      </c>
      <c r="F299" s="7">
        <v>41814</v>
      </c>
      <c r="I299" s="6">
        <f t="shared" si="8"/>
        <v>26</v>
      </c>
      <c r="J299" s="7">
        <v>42542</v>
      </c>
    </row>
    <row r="300" spans="5:10" x14ac:dyDescent="0.2">
      <c r="E300" s="6">
        <f t="shared" si="9"/>
        <v>26</v>
      </c>
      <c r="F300" s="7">
        <v>41815</v>
      </c>
      <c r="I300" s="6">
        <f t="shared" si="8"/>
        <v>26</v>
      </c>
      <c r="J300" s="7">
        <v>42543</v>
      </c>
    </row>
    <row r="301" spans="5:10" x14ac:dyDescent="0.2">
      <c r="E301" s="6">
        <f t="shared" si="9"/>
        <v>26</v>
      </c>
      <c r="F301" s="7">
        <v>41816</v>
      </c>
      <c r="I301" s="6">
        <f t="shared" si="8"/>
        <v>26</v>
      </c>
      <c r="J301" s="7">
        <v>42544</v>
      </c>
    </row>
    <row r="302" spans="5:10" x14ac:dyDescent="0.2">
      <c r="E302" s="6">
        <f t="shared" si="9"/>
        <v>26</v>
      </c>
      <c r="F302" s="7">
        <v>41817</v>
      </c>
      <c r="I302" s="6">
        <f t="shared" si="8"/>
        <v>26</v>
      </c>
      <c r="J302" s="7">
        <v>42545</v>
      </c>
    </row>
    <row r="303" spans="5:10" x14ac:dyDescent="0.2">
      <c r="E303" s="6">
        <f t="shared" si="9"/>
        <v>26</v>
      </c>
      <c r="F303" s="7">
        <v>41818</v>
      </c>
      <c r="I303" s="6">
        <f t="shared" si="8"/>
        <v>26</v>
      </c>
      <c r="J303" s="7">
        <v>42546</v>
      </c>
    </row>
    <row r="304" spans="5:10" x14ac:dyDescent="0.2">
      <c r="E304" s="6">
        <f t="shared" si="9"/>
        <v>27</v>
      </c>
      <c r="F304" s="7">
        <v>41819</v>
      </c>
      <c r="I304" s="6">
        <f t="shared" si="8"/>
        <v>27</v>
      </c>
      <c r="J304" s="7">
        <v>42547</v>
      </c>
    </row>
    <row r="305" spans="5:10" x14ac:dyDescent="0.2">
      <c r="E305" s="6">
        <f t="shared" si="9"/>
        <v>27</v>
      </c>
      <c r="F305" s="7">
        <v>41820</v>
      </c>
      <c r="I305" s="6">
        <f t="shared" si="8"/>
        <v>27</v>
      </c>
      <c r="J305" s="7">
        <v>42548</v>
      </c>
    </row>
    <row r="306" spans="5:10" x14ac:dyDescent="0.2">
      <c r="E306" s="6">
        <f t="shared" si="9"/>
        <v>27</v>
      </c>
      <c r="F306" s="7">
        <v>41821</v>
      </c>
      <c r="I306" s="6">
        <f t="shared" si="8"/>
        <v>27</v>
      </c>
      <c r="J306" s="7">
        <v>42549</v>
      </c>
    </row>
    <row r="307" spans="5:10" x14ac:dyDescent="0.2">
      <c r="E307" s="6">
        <f t="shared" si="9"/>
        <v>27</v>
      </c>
      <c r="F307" s="7">
        <v>41822</v>
      </c>
      <c r="I307" s="6">
        <f t="shared" si="8"/>
        <v>27</v>
      </c>
      <c r="J307" s="7">
        <v>42550</v>
      </c>
    </row>
    <row r="308" spans="5:10" x14ac:dyDescent="0.2">
      <c r="E308" s="6">
        <f t="shared" si="9"/>
        <v>27</v>
      </c>
      <c r="F308" s="7">
        <v>41823</v>
      </c>
      <c r="I308" s="6">
        <f t="shared" si="8"/>
        <v>27</v>
      </c>
      <c r="J308" s="7">
        <v>42551</v>
      </c>
    </row>
    <row r="309" spans="5:10" x14ac:dyDescent="0.2">
      <c r="E309" s="6">
        <f t="shared" si="9"/>
        <v>27</v>
      </c>
      <c r="F309" s="7">
        <v>41824</v>
      </c>
      <c r="I309" s="6">
        <f t="shared" si="8"/>
        <v>27</v>
      </c>
      <c r="J309" s="7">
        <v>42552</v>
      </c>
    </row>
    <row r="310" spans="5:10" x14ac:dyDescent="0.2">
      <c r="E310" s="6">
        <f t="shared" si="9"/>
        <v>27</v>
      </c>
      <c r="F310" s="7">
        <v>41825</v>
      </c>
      <c r="I310" s="6">
        <f t="shared" si="8"/>
        <v>27</v>
      </c>
      <c r="J310" s="7">
        <v>42553</v>
      </c>
    </row>
    <row r="311" spans="5:10" x14ac:dyDescent="0.2">
      <c r="E311" s="6">
        <f t="shared" si="9"/>
        <v>28</v>
      </c>
      <c r="F311" s="7">
        <v>41826</v>
      </c>
      <c r="I311" s="6">
        <f t="shared" si="8"/>
        <v>28</v>
      </c>
      <c r="J311" s="7">
        <v>42554</v>
      </c>
    </row>
    <row r="312" spans="5:10" x14ac:dyDescent="0.2">
      <c r="E312" s="6">
        <f t="shared" si="9"/>
        <v>28</v>
      </c>
      <c r="F312" s="7">
        <v>41827</v>
      </c>
      <c r="I312" s="6">
        <f t="shared" si="8"/>
        <v>28</v>
      </c>
      <c r="J312" s="7">
        <v>42555</v>
      </c>
    </row>
    <row r="313" spans="5:10" x14ac:dyDescent="0.2">
      <c r="E313" s="6">
        <f t="shared" si="9"/>
        <v>28</v>
      </c>
      <c r="F313" s="7">
        <v>41828</v>
      </c>
      <c r="I313" s="6">
        <f t="shared" si="8"/>
        <v>28</v>
      </c>
      <c r="J313" s="7">
        <v>42556</v>
      </c>
    </row>
    <row r="314" spans="5:10" x14ac:dyDescent="0.2">
      <c r="E314" s="6">
        <f t="shared" si="9"/>
        <v>28</v>
      </c>
      <c r="F314" s="7">
        <v>41829</v>
      </c>
      <c r="I314" s="6">
        <f t="shared" si="8"/>
        <v>28</v>
      </c>
      <c r="J314" s="7">
        <v>42557</v>
      </c>
    </row>
    <row r="315" spans="5:10" x14ac:dyDescent="0.2">
      <c r="E315" s="6">
        <f t="shared" si="9"/>
        <v>28</v>
      </c>
      <c r="F315" s="7">
        <v>41830</v>
      </c>
      <c r="I315" s="6">
        <f t="shared" si="8"/>
        <v>28</v>
      </c>
      <c r="J315" s="7">
        <v>42558</v>
      </c>
    </row>
    <row r="316" spans="5:10" x14ac:dyDescent="0.2">
      <c r="E316" s="6">
        <f t="shared" si="9"/>
        <v>28</v>
      </c>
      <c r="F316" s="7">
        <v>41831</v>
      </c>
      <c r="I316" s="6">
        <f t="shared" si="8"/>
        <v>28</v>
      </c>
      <c r="J316" s="7">
        <v>42559</v>
      </c>
    </row>
    <row r="317" spans="5:10" x14ac:dyDescent="0.2">
      <c r="E317" s="6">
        <f t="shared" si="9"/>
        <v>28</v>
      </c>
      <c r="F317" s="7">
        <v>41832</v>
      </c>
      <c r="I317" s="6">
        <f t="shared" ref="I317:I367" si="10">WEEKNUM(J317,1)</f>
        <v>28</v>
      </c>
      <c r="J317" s="7">
        <v>42560</v>
      </c>
    </row>
    <row r="318" spans="5:10" x14ac:dyDescent="0.2">
      <c r="E318" s="6">
        <f t="shared" si="9"/>
        <v>29</v>
      </c>
      <c r="F318" s="7">
        <v>41833</v>
      </c>
      <c r="I318" s="6">
        <f t="shared" si="10"/>
        <v>29</v>
      </c>
      <c r="J318" s="7">
        <v>42561</v>
      </c>
    </row>
    <row r="319" spans="5:10" x14ac:dyDescent="0.2">
      <c r="E319" s="6">
        <f t="shared" si="9"/>
        <v>29</v>
      </c>
      <c r="F319" s="7">
        <v>41834</v>
      </c>
      <c r="I319" s="6">
        <f t="shared" si="10"/>
        <v>29</v>
      </c>
      <c r="J319" s="7">
        <v>42562</v>
      </c>
    </row>
    <row r="320" spans="5:10" x14ac:dyDescent="0.2">
      <c r="E320" s="6">
        <f t="shared" si="9"/>
        <v>29</v>
      </c>
      <c r="F320" s="7">
        <v>41835</v>
      </c>
      <c r="I320" s="6">
        <f t="shared" si="10"/>
        <v>29</v>
      </c>
      <c r="J320" s="7">
        <v>42563</v>
      </c>
    </row>
    <row r="321" spans="5:10" x14ac:dyDescent="0.2">
      <c r="E321" s="6">
        <f t="shared" si="9"/>
        <v>29</v>
      </c>
      <c r="F321" s="7">
        <v>41836</v>
      </c>
      <c r="I321" s="6">
        <f t="shared" si="10"/>
        <v>29</v>
      </c>
      <c r="J321" s="7">
        <v>42564</v>
      </c>
    </row>
    <row r="322" spans="5:10" x14ac:dyDescent="0.2">
      <c r="E322" s="6">
        <f t="shared" si="9"/>
        <v>29</v>
      </c>
      <c r="F322" s="7">
        <v>41837</v>
      </c>
      <c r="I322" s="6">
        <f t="shared" si="10"/>
        <v>29</v>
      </c>
      <c r="J322" s="7">
        <v>42565</v>
      </c>
    </row>
    <row r="323" spans="5:10" x14ac:dyDescent="0.2">
      <c r="E323" s="6">
        <f t="shared" ref="E323:E367" si="11">WEEKNUM(F323,1)</f>
        <v>29</v>
      </c>
      <c r="F323" s="7">
        <v>41838</v>
      </c>
      <c r="I323" s="6">
        <f t="shared" si="10"/>
        <v>29</v>
      </c>
      <c r="J323" s="7">
        <v>42566</v>
      </c>
    </row>
    <row r="324" spans="5:10" x14ac:dyDescent="0.2">
      <c r="E324" s="6">
        <f t="shared" si="11"/>
        <v>29</v>
      </c>
      <c r="F324" s="7">
        <v>41839</v>
      </c>
      <c r="I324" s="6">
        <f t="shared" si="10"/>
        <v>29</v>
      </c>
      <c r="J324" s="7">
        <v>42567</v>
      </c>
    </row>
    <row r="325" spans="5:10" x14ac:dyDescent="0.2">
      <c r="E325" s="6">
        <f t="shared" si="11"/>
        <v>30</v>
      </c>
      <c r="F325" s="7">
        <v>41840</v>
      </c>
      <c r="I325" s="6">
        <f t="shared" si="10"/>
        <v>30</v>
      </c>
      <c r="J325" s="7">
        <v>42568</v>
      </c>
    </row>
    <row r="326" spans="5:10" x14ac:dyDescent="0.2">
      <c r="E326" s="6">
        <f t="shared" si="11"/>
        <v>30</v>
      </c>
      <c r="F326" s="7">
        <v>41841</v>
      </c>
      <c r="I326" s="6">
        <f t="shared" si="10"/>
        <v>30</v>
      </c>
      <c r="J326" s="7">
        <v>42569</v>
      </c>
    </row>
    <row r="327" spans="5:10" x14ac:dyDescent="0.2">
      <c r="E327" s="6">
        <f t="shared" si="11"/>
        <v>30</v>
      </c>
      <c r="F327" s="7">
        <v>41842</v>
      </c>
      <c r="I327" s="6">
        <f t="shared" si="10"/>
        <v>30</v>
      </c>
      <c r="J327" s="7">
        <v>42570</v>
      </c>
    </row>
    <row r="328" spans="5:10" x14ac:dyDescent="0.2">
      <c r="E328" s="6">
        <f t="shared" si="11"/>
        <v>30</v>
      </c>
      <c r="F328" s="7">
        <v>41843</v>
      </c>
      <c r="I328" s="6">
        <f t="shared" si="10"/>
        <v>30</v>
      </c>
      <c r="J328" s="7">
        <v>42571</v>
      </c>
    </row>
    <row r="329" spans="5:10" x14ac:dyDescent="0.2">
      <c r="E329" s="6">
        <f t="shared" si="11"/>
        <v>30</v>
      </c>
      <c r="F329" s="7">
        <v>41844</v>
      </c>
      <c r="I329" s="6">
        <f t="shared" si="10"/>
        <v>30</v>
      </c>
      <c r="J329" s="7">
        <v>42572</v>
      </c>
    </row>
    <row r="330" spans="5:10" x14ac:dyDescent="0.2">
      <c r="E330" s="6">
        <f t="shared" si="11"/>
        <v>30</v>
      </c>
      <c r="F330" s="7">
        <v>41845</v>
      </c>
      <c r="I330" s="6">
        <f t="shared" si="10"/>
        <v>30</v>
      </c>
      <c r="J330" s="7">
        <v>42573</v>
      </c>
    </row>
    <row r="331" spans="5:10" x14ac:dyDescent="0.2">
      <c r="E331" s="6">
        <f t="shared" si="11"/>
        <v>30</v>
      </c>
      <c r="F331" s="7">
        <v>41846</v>
      </c>
      <c r="I331" s="6">
        <f t="shared" si="10"/>
        <v>30</v>
      </c>
      <c r="J331" s="7">
        <v>42574</v>
      </c>
    </row>
    <row r="332" spans="5:10" x14ac:dyDescent="0.2">
      <c r="E332" s="6">
        <f t="shared" si="11"/>
        <v>31</v>
      </c>
      <c r="F332" s="7">
        <v>41847</v>
      </c>
      <c r="I332" s="6">
        <f t="shared" si="10"/>
        <v>31</v>
      </c>
      <c r="J332" s="7">
        <v>42575</v>
      </c>
    </row>
    <row r="333" spans="5:10" x14ac:dyDescent="0.2">
      <c r="E333" s="6">
        <f t="shared" si="11"/>
        <v>31</v>
      </c>
      <c r="F333" s="7">
        <v>41848</v>
      </c>
      <c r="I333" s="6">
        <f t="shared" si="10"/>
        <v>31</v>
      </c>
      <c r="J333" s="7">
        <v>42576</v>
      </c>
    </row>
    <row r="334" spans="5:10" x14ac:dyDescent="0.2">
      <c r="E334" s="6">
        <f t="shared" si="11"/>
        <v>31</v>
      </c>
      <c r="F334" s="7">
        <v>41849</v>
      </c>
      <c r="I334" s="6">
        <f t="shared" si="10"/>
        <v>31</v>
      </c>
      <c r="J334" s="7">
        <v>42577</v>
      </c>
    </row>
    <row r="335" spans="5:10" x14ac:dyDescent="0.2">
      <c r="E335" s="6">
        <f t="shared" si="11"/>
        <v>31</v>
      </c>
      <c r="F335" s="7">
        <v>41850</v>
      </c>
      <c r="I335" s="6">
        <f t="shared" si="10"/>
        <v>31</v>
      </c>
      <c r="J335" s="7">
        <v>42578</v>
      </c>
    </row>
    <row r="336" spans="5:10" x14ac:dyDescent="0.2">
      <c r="E336" s="6">
        <f t="shared" si="11"/>
        <v>31</v>
      </c>
      <c r="F336" s="7">
        <v>41851</v>
      </c>
      <c r="I336" s="6">
        <f t="shared" si="10"/>
        <v>31</v>
      </c>
      <c r="J336" s="7">
        <v>42579</v>
      </c>
    </row>
    <row r="337" spans="5:10" x14ac:dyDescent="0.2">
      <c r="E337" s="6">
        <f t="shared" si="11"/>
        <v>31</v>
      </c>
      <c r="F337" s="7">
        <v>41852</v>
      </c>
      <c r="I337" s="6">
        <f t="shared" si="10"/>
        <v>31</v>
      </c>
      <c r="J337" s="7">
        <v>42580</v>
      </c>
    </row>
    <row r="338" spans="5:10" x14ac:dyDescent="0.2">
      <c r="E338" s="6">
        <f t="shared" si="11"/>
        <v>31</v>
      </c>
      <c r="F338" s="7">
        <v>41853</v>
      </c>
      <c r="I338" s="6">
        <f t="shared" si="10"/>
        <v>31</v>
      </c>
      <c r="J338" s="7">
        <v>42581</v>
      </c>
    </row>
    <row r="339" spans="5:10" x14ac:dyDescent="0.2">
      <c r="E339" s="6">
        <f t="shared" si="11"/>
        <v>32</v>
      </c>
      <c r="F339" s="7">
        <v>41854</v>
      </c>
      <c r="I339" s="6">
        <f t="shared" si="10"/>
        <v>32</v>
      </c>
      <c r="J339" s="7">
        <v>42582</v>
      </c>
    </row>
    <row r="340" spans="5:10" x14ac:dyDescent="0.2">
      <c r="E340" s="6">
        <f t="shared" si="11"/>
        <v>32</v>
      </c>
      <c r="F340" s="7">
        <v>41855</v>
      </c>
      <c r="I340" s="6">
        <f t="shared" si="10"/>
        <v>32</v>
      </c>
      <c r="J340" s="7">
        <v>42583</v>
      </c>
    </row>
    <row r="341" spans="5:10" x14ac:dyDescent="0.2">
      <c r="E341" s="6">
        <f t="shared" si="11"/>
        <v>32</v>
      </c>
      <c r="F341" s="7">
        <v>41856</v>
      </c>
      <c r="I341" s="6">
        <f t="shared" si="10"/>
        <v>32</v>
      </c>
      <c r="J341" s="7">
        <v>42584</v>
      </c>
    </row>
    <row r="342" spans="5:10" x14ac:dyDescent="0.2">
      <c r="E342" s="6">
        <f t="shared" si="11"/>
        <v>32</v>
      </c>
      <c r="F342" s="7">
        <v>41857</v>
      </c>
      <c r="I342" s="6">
        <f t="shared" si="10"/>
        <v>32</v>
      </c>
      <c r="J342" s="7">
        <v>42585</v>
      </c>
    </row>
    <row r="343" spans="5:10" x14ac:dyDescent="0.2">
      <c r="E343" s="6">
        <f t="shared" si="11"/>
        <v>32</v>
      </c>
      <c r="F343" s="7">
        <v>41858</v>
      </c>
      <c r="I343" s="6">
        <f t="shared" si="10"/>
        <v>32</v>
      </c>
      <c r="J343" s="7">
        <v>42586</v>
      </c>
    </row>
    <row r="344" spans="5:10" x14ac:dyDescent="0.2">
      <c r="E344" s="6">
        <f t="shared" si="11"/>
        <v>32</v>
      </c>
      <c r="F344" s="7">
        <v>41859</v>
      </c>
      <c r="I344" s="6">
        <f t="shared" si="10"/>
        <v>32</v>
      </c>
      <c r="J344" s="7">
        <v>42587</v>
      </c>
    </row>
    <row r="345" spans="5:10" x14ac:dyDescent="0.2">
      <c r="E345" s="6">
        <f t="shared" si="11"/>
        <v>32</v>
      </c>
      <c r="F345" s="7">
        <v>41860</v>
      </c>
      <c r="I345" s="6">
        <f t="shared" si="10"/>
        <v>32</v>
      </c>
      <c r="J345" s="7">
        <v>42588</v>
      </c>
    </row>
    <row r="346" spans="5:10" x14ac:dyDescent="0.2">
      <c r="E346" s="6">
        <f t="shared" si="11"/>
        <v>33</v>
      </c>
      <c r="F346" s="7">
        <v>41861</v>
      </c>
      <c r="I346" s="6">
        <f t="shared" si="10"/>
        <v>33</v>
      </c>
      <c r="J346" s="7">
        <v>42589</v>
      </c>
    </row>
    <row r="347" spans="5:10" x14ac:dyDescent="0.2">
      <c r="E347" s="6">
        <f t="shared" si="11"/>
        <v>33</v>
      </c>
      <c r="F347" s="7">
        <v>41862</v>
      </c>
      <c r="I347" s="6">
        <f t="shared" si="10"/>
        <v>33</v>
      </c>
      <c r="J347" s="7">
        <v>42590</v>
      </c>
    </row>
    <row r="348" spans="5:10" x14ac:dyDescent="0.2">
      <c r="E348" s="6">
        <f t="shared" si="11"/>
        <v>33</v>
      </c>
      <c r="F348" s="7">
        <v>41863</v>
      </c>
      <c r="I348" s="6">
        <f t="shared" si="10"/>
        <v>33</v>
      </c>
      <c r="J348" s="7">
        <v>42591</v>
      </c>
    </row>
    <row r="349" spans="5:10" x14ac:dyDescent="0.2">
      <c r="E349" s="6">
        <f t="shared" si="11"/>
        <v>33</v>
      </c>
      <c r="F349" s="7">
        <v>41864</v>
      </c>
      <c r="I349" s="6">
        <f t="shared" si="10"/>
        <v>33</v>
      </c>
      <c r="J349" s="7">
        <v>42592</v>
      </c>
    </row>
    <row r="350" spans="5:10" x14ac:dyDescent="0.2">
      <c r="E350" s="6">
        <f t="shared" si="11"/>
        <v>33</v>
      </c>
      <c r="F350" s="7">
        <v>41865</v>
      </c>
      <c r="I350" s="6">
        <f t="shared" si="10"/>
        <v>33</v>
      </c>
      <c r="J350" s="7">
        <v>42593</v>
      </c>
    </row>
    <row r="351" spans="5:10" x14ac:dyDescent="0.2">
      <c r="E351" s="6">
        <f t="shared" si="11"/>
        <v>33</v>
      </c>
      <c r="F351" s="7">
        <v>41866</v>
      </c>
      <c r="I351" s="6">
        <f t="shared" si="10"/>
        <v>33</v>
      </c>
      <c r="J351" s="7">
        <v>42594</v>
      </c>
    </row>
    <row r="352" spans="5:10" x14ac:dyDescent="0.2">
      <c r="E352" s="6">
        <f t="shared" si="11"/>
        <v>33</v>
      </c>
      <c r="F352" s="7">
        <v>41867</v>
      </c>
      <c r="I352" s="6">
        <f t="shared" si="10"/>
        <v>33</v>
      </c>
      <c r="J352" s="7">
        <v>42595</v>
      </c>
    </row>
    <row r="353" spans="5:10" x14ac:dyDescent="0.2">
      <c r="E353" s="6">
        <f t="shared" si="11"/>
        <v>34</v>
      </c>
      <c r="F353" s="7">
        <v>41868</v>
      </c>
      <c r="I353" s="6">
        <f t="shared" si="10"/>
        <v>34</v>
      </c>
      <c r="J353" s="7">
        <v>42596</v>
      </c>
    </row>
    <row r="354" spans="5:10" x14ac:dyDescent="0.2">
      <c r="E354" s="6">
        <f t="shared" si="11"/>
        <v>34</v>
      </c>
      <c r="F354" s="7">
        <v>41869</v>
      </c>
      <c r="I354" s="6">
        <f t="shared" si="10"/>
        <v>34</v>
      </c>
      <c r="J354" s="7">
        <v>42597</v>
      </c>
    </row>
    <row r="355" spans="5:10" x14ac:dyDescent="0.2">
      <c r="E355" s="6">
        <f t="shared" si="11"/>
        <v>34</v>
      </c>
      <c r="F355" s="7">
        <v>41870</v>
      </c>
      <c r="I355" s="6">
        <f t="shared" si="10"/>
        <v>34</v>
      </c>
      <c r="J355" s="7">
        <v>42598</v>
      </c>
    </row>
    <row r="356" spans="5:10" x14ac:dyDescent="0.2">
      <c r="E356" s="6">
        <f t="shared" si="11"/>
        <v>34</v>
      </c>
      <c r="F356" s="7">
        <v>41871</v>
      </c>
      <c r="I356" s="6">
        <f t="shared" si="10"/>
        <v>34</v>
      </c>
      <c r="J356" s="7">
        <v>42599</v>
      </c>
    </row>
    <row r="357" spans="5:10" x14ac:dyDescent="0.2">
      <c r="E357" s="6">
        <f t="shared" si="11"/>
        <v>34</v>
      </c>
      <c r="F357" s="7">
        <v>41872</v>
      </c>
      <c r="I357" s="6">
        <f t="shared" si="10"/>
        <v>34</v>
      </c>
      <c r="J357" s="7">
        <v>42600</v>
      </c>
    </row>
    <row r="358" spans="5:10" x14ac:dyDescent="0.2">
      <c r="E358" s="6">
        <f t="shared" si="11"/>
        <v>34</v>
      </c>
      <c r="F358" s="7">
        <v>41873</v>
      </c>
      <c r="I358" s="6">
        <f t="shared" si="10"/>
        <v>34</v>
      </c>
      <c r="J358" s="7">
        <v>42601</v>
      </c>
    </row>
    <row r="359" spans="5:10" x14ac:dyDescent="0.2">
      <c r="E359" s="6">
        <f t="shared" si="11"/>
        <v>34</v>
      </c>
      <c r="F359" s="7">
        <v>41874</v>
      </c>
      <c r="I359" s="6">
        <f t="shared" si="10"/>
        <v>34</v>
      </c>
      <c r="J359" s="7">
        <v>42602</v>
      </c>
    </row>
    <row r="360" spans="5:10" x14ac:dyDescent="0.2">
      <c r="E360" s="6">
        <f t="shared" si="11"/>
        <v>35</v>
      </c>
      <c r="F360" s="7">
        <v>41875</v>
      </c>
      <c r="I360" s="6">
        <f t="shared" si="10"/>
        <v>35</v>
      </c>
      <c r="J360" s="7">
        <v>42603</v>
      </c>
    </row>
    <row r="361" spans="5:10" x14ac:dyDescent="0.2">
      <c r="E361" s="6">
        <f t="shared" si="11"/>
        <v>35</v>
      </c>
      <c r="F361" s="7">
        <v>41876</v>
      </c>
      <c r="I361" s="6">
        <f t="shared" si="10"/>
        <v>35</v>
      </c>
      <c r="J361" s="7">
        <v>42604</v>
      </c>
    </row>
    <row r="362" spans="5:10" x14ac:dyDescent="0.2">
      <c r="E362" s="6">
        <f t="shared" si="11"/>
        <v>35</v>
      </c>
      <c r="F362" s="7">
        <v>41877</v>
      </c>
      <c r="I362" s="6">
        <f t="shared" si="10"/>
        <v>35</v>
      </c>
      <c r="J362" s="7">
        <v>42605</v>
      </c>
    </row>
    <row r="363" spans="5:10" x14ac:dyDescent="0.2">
      <c r="E363" s="6">
        <f t="shared" si="11"/>
        <v>35</v>
      </c>
      <c r="F363" s="7">
        <v>41878</v>
      </c>
      <c r="I363" s="6">
        <f t="shared" si="10"/>
        <v>35</v>
      </c>
      <c r="J363" s="7">
        <v>42606</v>
      </c>
    </row>
    <row r="364" spans="5:10" x14ac:dyDescent="0.2">
      <c r="E364" s="6">
        <f t="shared" si="11"/>
        <v>35</v>
      </c>
      <c r="F364" s="7">
        <v>41879</v>
      </c>
      <c r="I364" s="6">
        <f t="shared" si="10"/>
        <v>35</v>
      </c>
      <c r="J364" s="7">
        <v>42607</v>
      </c>
    </row>
    <row r="365" spans="5:10" x14ac:dyDescent="0.2">
      <c r="E365" s="6">
        <f t="shared" si="11"/>
        <v>35</v>
      </c>
      <c r="F365" s="7">
        <v>41880</v>
      </c>
      <c r="I365" s="6">
        <f t="shared" si="10"/>
        <v>35</v>
      </c>
      <c r="J365" s="7">
        <v>42608</v>
      </c>
    </row>
    <row r="366" spans="5:10" x14ac:dyDescent="0.2">
      <c r="E366" s="6">
        <f t="shared" si="11"/>
        <v>35</v>
      </c>
      <c r="F366" s="7">
        <v>41881</v>
      </c>
      <c r="I366" s="6">
        <f t="shared" si="10"/>
        <v>35</v>
      </c>
      <c r="J366" s="7">
        <v>42609</v>
      </c>
    </row>
    <row r="367" spans="5:10" x14ac:dyDescent="0.2">
      <c r="E367" s="6">
        <f t="shared" si="11"/>
        <v>36</v>
      </c>
      <c r="F367" s="7">
        <v>41882</v>
      </c>
      <c r="I367" s="6">
        <f t="shared" si="10"/>
        <v>36</v>
      </c>
      <c r="J367" s="7">
        <v>42610</v>
      </c>
    </row>
  </sheetData>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03"/>
  <sheetViews>
    <sheetView zoomScaleNormal="100" zoomScaleSheetLayoutView="80" workbookViewId="0">
      <selection activeCell="Q20" sqref="Q20"/>
    </sheetView>
  </sheetViews>
  <sheetFormatPr defaultColWidth="9.140625" defaultRowHeight="12.75" customHeight="1" zeroHeight="1" x14ac:dyDescent="0.2"/>
  <cols>
    <col min="1" max="1" width="19.28515625" style="13" customWidth="1"/>
    <col min="2" max="2" width="5.140625" style="100" bestFit="1" customWidth="1"/>
    <col min="3" max="3" width="6.28515625" style="13" bestFit="1" customWidth="1"/>
    <col min="4" max="4" width="6" style="13" customWidth="1"/>
    <col min="5" max="5" width="7" style="13" bestFit="1" customWidth="1"/>
    <col min="6" max="6" width="6.28515625" style="13" bestFit="1" customWidth="1"/>
    <col min="7" max="7" width="6.85546875" style="13" bestFit="1" customWidth="1"/>
    <col min="8" max="8" width="7.5703125" style="13" bestFit="1" customWidth="1"/>
    <col min="9" max="9" width="6.85546875" style="13" customWidth="1"/>
    <col min="10" max="10" width="6" style="13" bestFit="1" customWidth="1"/>
    <col min="11" max="11" width="6" style="13" customWidth="1"/>
    <col min="12" max="12" width="7.140625" style="13" bestFit="1" customWidth="1"/>
    <col min="13" max="13" width="6" style="13" customWidth="1"/>
    <col min="14" max="14" width="6.28515625" style="13" bestFit="1" customWidth="1"/>
    <col min="15" max="15" width="6.85546875" style="13" customWidth="1"/>
    <col min="16" max="16" width="7.140625" style="13" bestFit="1" customWidth="1"/>
    <col min="17" max="17" width="8.140625" style="13" bestFit="1" customWidth="1"/>
    <col min="18" max="18" width="8.28515625" style="100" bestFit="1" customWidth="1"/>
    <col min="19" max="19" width="6" style="13" bestFit="1" customWidth="1"/>
    <col min="20" max="21" width="18" style="13" bestFit="1" customWidth="1"/>
    <col min="22" max="22" width="9.85546875" style="13" bestFit="1" customWidth="1"/>
    <col min="23" max="23" width="11.28515625" style="13" customWidth="1"/>
    <col min="24" max="24" width="8.42578125" style="13" customWidth="1"/>
    <col min="25" max="25" width="7" style="13" customWidth="1"/>
    <col min="26" max="28" width="9.140625" style="13"/>
    <col min="29" max="29" width="11.42578125" style="13" customWidth="1"/>
    <col min="30" max="30" width="3.42578125" style="13" customWidth="1"/>
    <col min="31" max="31" width="11.42578125" style="100" customWidth="1"/>
    <col min="32" max="32" width="11.42578125" style="13" customWidth="1"/>
    <col min="33" max="16384" width="9.140625" style="13"/>
  </cols>
  <sheetData>
    <row r="1" spans="1:31" ht="17.100000000000001" customHeight="1" x14ac:dyDescent="0.2">
      <c r="A1" s="11"/>
      <c r="B1" s="31"/>
      <c r="C1" s="11"/>
      <c r="D1" s="11"/>
      <c r="E1" s="11"/>
      <c r="F1" s="12"/>
      <c r="H1" s="14" t="s">
        <v>8</v>
      </c>
      <c r="I1" s="15">
        <v>44</v>
      </c>
      <c r="J1" s="109"/>
      <c r="K1" s="109"/>
      <c r="L1" s="109"/>
      <c r="M1" s="109"/>
      <c r="N1" s="109"/>
      <c r="O1" s="109"/>
      <c r="P1" s="109"/>
      <c r="Q1" s="109"/>
      <c r="R1" s="109"/>
      <c r="S1" s="109"/>
    </row>
    <row r="2" spans="1:31" ht="17.100000000000001" customHeight="1" thickBot="1" x14ac:dyDescent="0.25">
      <c r="A2" s="12"/>
      <c r="B2" s="32"/>
      <c r="C2" s="40"/>
      <c r="D2" s="40"/>
      <c r="E2" s="40"/>
      <c r="F2" s="40"/>
      <c r="G2" s="40"/>
      <c r="H2" s="40"/>
      <c r="I2" s="40"/>
      <c r="J2" s="109"/>
      <c r="K2" s="109"/>
      <c r="L2" s="109"/>
      <c r="M2" s="109"/>
      <c r="N2" s="109"/>
      <c r="O2" s="109"/>
      <c r="P2" s="109"/>
      <c r="Q2" s="109"/>
      <c r="R2" s="109"/>
      <c r="S2" s="109"/>
      <c r="U2" s="11"/>
      <c r="Y2" s="11"/>
      <c r="Z2" s="16"/>
      <c r="AC2" s="100"/>
      <c r="AE2" s="13"/>
    </row>
    <row r="3" spans="1:31" ht="17.100000000000001" customHeight="1" x14ac:dyDescent="0.2">
      <c r="A3" s="110" t="s">
        <v>9</v>
      </c>
      <c r="B3" s="112" t="s">
        <v>29</v>
      </c>
      <c r="C3" s="114">
        <f>VLOOKUP($I$1,BUDGET!$I:$J,2,)</f>
        <v>42302</v>
      </c>
      <c r="D3" s="115"/>
      <c r="E3" s="114">
        <f>VLOOKUP($I$1,BUDGET!$I:$J,2,)+1</f>
        <v>42303</v>
      </c>
      <c r="F3" s="115"/>
      <c r="G3" s="114">
        <f>VLOOKUP($I$1,BUDGET!$I:$J,2,)+2</f>
        <v>42304</v>
      </c>
      <c r="H3" s="115"/>
      <c r="I3" s="114">
        <f>VLOOKUP($I$1,BUDGET!$I:$J,2,)+3</f>
        <v>42305</v>
      </c>
      <c r="J3" s="115"/>
      <c r="K3" s="114">
        <f>VLOOKUP($I$1,BUDGET!$I:$J,2,)+4</f>
        <v>42306</v>
      </c>
      <c r="L3" s="115"/>
      <c r="M3" s="114">
        <f>VLOOKUP($I$1,BUDGET!$I:$J,2,)+5</f>
        <v>42307</v>
      </c>
      <c r="N3" s="115"/>
      <c r="O3" s="114">
        <f>VLOOKUP($I$1,BUDGET!$I:$J,2,)+6</f>
        <v>42308</v>
      </c>
      <c r="P3" s="115"/>
      <c r="Q3" s="116" t="s">
        <v>10</v>
      </c>
      <c r="R3" s="118" t="s">
        <v>30</v>
      </c>
      <c r="S3" s="13" t="s">
        <v>0</v>
      </c>
      <c r="AB3" s="100"/>
      <c r="AE3" s="13"/>
    </row>
    <row r="4" spans="1:31" ht="17.100000000000001" customHeight="1" thickBot="1" x14ac:dyDescent="0.25">
      <c r="A4" s="111"/>
      <c r="B4" s="113"/>
      <c r="C4" s="120" t="s">
        <v>11</v>
      </c>
      <c r="D4" s="108"/>
      <c r="E4" s="107" t="s">
        <v>12</v>
      </c>
      <c r="F4" s="108"/>
      <c r="G4" s="107" t="s">
        <v>13</v>
      </c>
      <c r="H4" s="108"/>
      <c r="I4" s="107" t="s">
        <v>14</v>
      </c>
      <c r="J4" s="108"/>
      <c r="K4" s="107" t="s">
        <v>15</v>
      </c>
      <c r="L4" s="108"/>
      <c r="M4" s="107" t="s">
        <v>16</v>
      </c>
      <c r="N4" s="108"/>
      <c r="O4" s="107" t="s">
        <v>17</v>
      </c>
      <c r="P4" s="108"/>
      <c r="Q4" s="117"/>
      <c r="R4" s="119"/>
      <c r="AC4" s="18" t="s">
        <v>0</v>
      </c>
    </row>
    <row r="5" spans="1:31" ht="17.100000000000001" customHeight="1" x14ac:dyDescent="0.2">
      <c r="A5" s="82" t="s">
        <v>65</v>
      </c>
      <c r="B5" s="33"/>
      <c r="C5" s="86"/>
      <c r="D5" s="87"/>
      <c r="E5" s="86">
        <v>7.3000000000000007</v>
      </c>
      <c r="F5" s="87">
        <v>16</v>
      </c>
      <c r="G5" s="86">
        <v>7.3000000000000007</v>
      </c>
      <c r="H5" s="87">
        <v>16</v>
      </c>
      <c r="I5" s="88"/>
      <c r="J5" s="89"/>
      <c r="K5" s="88">
        <v>12.450000000000001</v>
      </c>
      <c r="L5" s="89">
        <v>21.299999999999997</v>
      </c>
      <c r="M5" s="86">
        <v>8</v>
      </c>
      <c r="N5" s="87">
        <v>16.299999999999997</v>
      </c>
      <c r="O5" s="86">
        <v>7</v>
      </c>
      <c r="P5" s="87">
        <v>15.3</v>
      </c>
      <c r="Q5" s="90">
        <f t="shared" ref="Q5:Q18" si="0">X23</f>
        <v>39</v>
      </c>
      <c r="R5" s="91">
        <f>COUNTBLANK(C5:P5)/2</f>
        <v>2</v>
      </c>
      <c r="S5" s="19"/>
    </row>
    <row r="6" spans="1:31" ht="17.100000000000001" customHeight="1" x14ac:dyDescent="0.2">
      <c r="A6" s="83" t="s">
        <v>66</v>
      </c>
      <c r="B6" s="34"/>
      <c r="C6" s="86">
        <v>9</v>
      </c>
      <c r="D6" s="87">
        <v>17.299999999999997</v>
      </c>
      <c r="E6" s="86"/>
      <c r="F6" s="87"/>
      <c r="G6" s="86">
        <v>7.3000000000000007</v>
      </c>
      <c r="H6" s="87">
        <v>16</v>
      </c>
      <c r="I6" s="86"/>
      <c r="J6" s="92"/>
      <c r="K6" s="86">
        <v>13</v>
      </c>
      <c r="L6" s="87">
        <v>21.299999999999997</v>
      </c>
      <c r="M6" s="86">
        <v>11</v>
      </c>
      <c r="N6" s="87">
        <v>16</v>
      </c>
      <c r="O6" s="86">
        <v>12</v>
      </c>
      <c r="P6" s="92">
        <v>20.299999999999997</v>
      </c>
      <c r="Q6" s="93">
        <f t="shared" si="0"/>
        <v>36</v>
      </c>
      <c r="R6" s="91">
        <f t="shared" ref="R6:R18" si="1">COUNTBLANK(C6:P6)/2</f>
        <v>2</v>
      </c>
      <c r="S6" s="19"/>
    </row>
    <row r="7" spans="1:31" ht="17.100000000000001" customHeight="1" x14ac:dyDescent="0.2">
      <c r="A7" s="83" t="s">
        <v>67</v>
      </c>
      <c r="B7" s="34"/>
      <c r="C7" s="86"/>
      <c r="D7" s="87"/>
      <c r="E7" s="86">
        <v>7.3000000000000007</v>
      </c>
      <c r="F7" s="87">
        <v>16</v>
      </c>
      <c r="G7" s="86">
        <v>7.3000000000000007</v>
      </c>
      <c r="H7" s="87">
        <v>16</v>
      </c>
      <c r="I7" s="86">
        <v>7.3000000000000007</v>
      </c>
      <c r="J7" s="87">
        <v>16</v>
      </c>
      <c r="K7" s="86"/>
      <c r="L7" s="87"/>
      <c r="M7" s="86">
        <v>13</v>
      </c>
      <c r="N7" s="87">
        <v>21.299999999999997</v>
      </c>
      <c r="O7" s="86">
        <v>11.450000000000001</v>
      </c>
      <c r="P7" s="87">
        <v>20.299999999999997</v>
      </c>
      <c r="Q7" s="93">
        <f t="shared" si="0"/>
        <v>39</v>
      </c>
      <c r="R7" s="91">
        <f t="shared" si="1"/>
        <v>2</v>
      </c>
      <c r="S7" s="19"/>
    </row>
    <row r="8" spans="1:31" ht="17.100000000000001" customHeight="1" x14ac:dyDescent="0.2">
      <c r="A8" s="83" t="s">
        <v>68</v>
      </c>
      <c r="B8" s="34"/>
      <c r="C8" s="86">
        <v>9</v>
      </c>
      <c r="D8" s="87">
        <v>17.299999999999997</v>
      </c>
      <c r="E8" s="86">
        <v>13</v>
      </c>
      <c r="F8" s="87">
        <v>21.299999999999997</v>
      </c>
      <c r="G8" s="86"/>
      <c r="H8" s="87"/>
      <c r="I8" s="86">
        <v>13</v>
      </c>
      <c r="J8" s="87">
        <v>21.299999999999997</v>
      </c>
      <c r="K8" s="86">
        <v>13</v>
      </c>
      <c r="L8" s="87">
        <v>21.299999999999997</v>
      </c>
      <c r="M8" s="86"/>
      <c r="N8" s="87"/>
      <c r="O8" s="86"/>
      <c r="P8" s="87"/>
      <c r="Q8" s="93">
        <f t="shared" si="0"/>
        <v>31</v>
      </c>
      <c r="R8" s="91">
        <f t="shared" si="1"/>
        <v>3</v>
      </c>
      <c r="S8" s="19"/>
    </row>
    <row r="9" spans="1:31" ht="17.100000000000001" customHeight="1" x14ac:dyDescent="0.2">
      <c r="A9" s="83" t="s">
        <v>69</v>
      </c>
      <c r="B9" s="34"/>
      <c r="C9" s="86">
        <v>12.3</v>
      </c>
      <c r="D9" s="87">
        <v>17.299999999999997</v>
      </c>
      <c r="E9" s="86"/>
      <c r="F9" s="87"/>
      <c r="G9" s="86">
        <v>13</v>
      </c>
      <c r="H9" s="87">
        <v>21.299999999999997</v>
      </c>
      <c r="I9" s="86">
        <v>13</v>
      </c>
      <c r="J9" s="87">
        <v>21.299999999999997</v>
      </c>
      <c r="K9" s="86">
        <v>10</v>
      </c>
      <c r="L9" s="87">
        <v>16</v>
      </c>
      <c r="M9" s="86"/>
      <c r="N9" s="87"/>
      <c r="O9" s="86">
        <v>15</v>
      </c>
      <c r="P9" s="87">
        <v>20.299999999999997</v>
      </c>
      <c r="Q9" s="93">
        <f t="shared" si="0"/>
        <v>32</v>
      </c>
      <c r="R9" s="91">
        <f t="shared" si="1"/>
        <v>2</v>
      </c>
      <c r="S9" s="19"/>
    </row>
    <row r="10" spans="1:31" ht="17.100000000000001" customHeight="1" x14ac:dyDescent="0.2">
      <c r="A10" s="83" t="s">
        <v>70</v>
      </c>
      <c r="B10" s="34"/>
      <c r="C10" s="86"/>
      <c r="D10" s="87"/>
      <c r="E10" s="86"/>
      <c r="F10" s="87"/>
      <c r="G10" s="86">
        <v>14.3</v>
      </c>
      <c r="H10" s="87">
        <v>21.299999999999997</v>
      </c>
      <c r="I10" s="86">
        <v>8</v>
      </c>
      <c r="J10" s="87">
        <v>16</v>
      </c>
      <c r="K10" s="86"/>
      <c r="L10" s="87"/>
      <c r="M10" s="86">
        <v>8</v>
      </c>
      <c r="N10" s="87">
        <v>16</v>
      </c>
      <c r="O10" s="86">
        <v>12</v>
      </c>
      <c r="P10" s="87">
        <v>18</v>
      </c>
      <c r="Q10" s="93">
        <f t="shared" si="0"/>
        <v>27</v>
      </c>
      <c r="R10" s="91">
        <f t="shared" si="1"/>
        <v>3</v>
      </c>
      <c r="S10" s="19"/>
    </row>
    <row r="11" spans="1:31" ht="17.100000000000001" customHeight="1" x14ac:dyDescent="0.2">
      <c r="A11" s="83" t="s">
        <v>71</v>
      </c>
      <c r="B11" s="34"/>
      <c r="C11" s="86">
        <v>8.3000000000000007</v>
      </c>
      <c r="D11" s="87">
        <v>17</v>
      </c>
      <c r="E11" s="86">
        <v>8</v>
      </c>
      <c r="F11" s="87">
        <v>16.299999999999997</v>
      </c>
      <c r="G11" s="86"/>
      <c r="H11" s="87"/>
      <c r="I11" s="86">
        <v>12.450000000000001</v>
      </c>
      <c r="J11" s="87">
        <v>21.299999999999997</v>
      </c>
      <c r="K11" s="86">
        <v>7.3000000000000007</v>
      </c>
      <c r="L11" s="87">
        <v>16</v>
      </c>
      <c r="M11" s="86">
        <v>7.3000000000000007</v>
      </c>
      <c r="N11" s="87">
        <v>16</v>
      </c>
      <c r="O11" s="86"/>
      <c r="P11" s="87"/>
      <c r="Q11" s="93">
        <f t="shared" si="0"/>
        <v>39</v>
      </c>
      <c r="R11" s="91">
        <f t="shared" si="1"/>
        <v>2</v>
      </c>
      <c r="S11" s="19"/>
    </row>
    <row r="12" spans="1:31" ht="17.100000000000001" customHeight="1" x14ac:dyDescent="0.2">
      <c r="A12" s="83" t="s">
        <v>72</v>
      </c>
      <c r="B12" s="34"/>
      <c r="C12" s="86">
        <v>12.3</v>
      </c>
      <c r="D12" s="87">
        <v>17.299999999999997</v>
      </c>
      <c r="E12" s="86">
        <v>16.299999999999997</v>
      </c>
      <c r="F12" s="87">
        <v>21.299999999999997</v>
      </c>
      <c r="G12" s="86"/>
      <c r="H12" s="87"/>
      <c r="I12" s="86"/>
      <c r="J12" s="87"/>
      <c r="K12" s="86"/>
      <c r="L12" s="87"/>
      <c r="M12" s="86">
        <v>16.299999999999997</v>
      </c>
      <c r="N12" s="87">
        <v>21.299999999999997</v>
      </c>
      <c r="O12" s="86">
        <v>15.3</v>
      </c>
      <c r="P12" s="87">
        <v>20.299999999999997</v>
      </c>
      <c r="Q12" s="93">
        <f t="shared" si="0"/>
        <v>20</v>
      </c>
      <c r="R12" s="91">
        <f t="shared" si="1"/>
        <v>3</v>
      </c>
      <c r="S12" s="19"/>
    </row>
    <row r="13" spans="1:31" ht="17.100000000000001" customHeight="1" x14ac:dyDescent="0.2">
      <c r="A13" s="83" t="s">
        <v>73</v>
      </c>
      <c r="B13" s="34"/>
      <c r="C13" s="86">
        <v>13</v>
      </c>
      <c r="D13" s="87">
        <v>17.299999999999997</v>
      </c>
      <c r="E13" s="86"/>
      <c r="F13" s="87"/>
      <c r="G13" s="86">
        <v>14</v>
      </c>
      <c r="H13" s="87">
        <v>21.299999999999997</v>
      </c>
      <c r="I13" s="86">
        <v>14</v>
      </c>
      <c r="J13" s="87">
        <v>21.299999999999997</v>
      </c>
      <c r="K13" s="86"/>
      <c r="L13" s="87"/>
      <c r="M13" s="86">
        <v>15</v>
      </c>
      <c r="N13" s="87">
        <v>21.299999999999997</v>
      </c>
      <c r="O13" s="86"/>
      <c r="P13" s="87"/>
      <c r="Q13" s="93">
        <f t="shared" si="0"/>
        <v>24</v>
      </c>
      <c r="R13" s="91">
        <f t="shared" si="1"/>
        <v>3</v>
      </c>
      <c r="S13" s="19"/>
    </row>
    <row r="14" spans="1:31" ht="17.100000000000001" customHeight="1" x14ac:dyDescent="0.2">
      <c r="A14" s="83" t="s">
        <v>75</v>
      </c>
      <c r="B14" s="34"/>
      <c r="C14" s="86">
        <v>8.3000000000000007</v>
      </c>
      <c r="D14" s="87">
        <v>17</v>
      </c>
      <c r="E14" s="86">
        <v>14</v>
      </c>
      <c r="F14" s="87">
        <v>21.299999999999997</v>
      </c>
      <c r="G14" s="86"/>
      <c r="H14" s="87"/>
      <c r="I14" s="86"/>
      <c r="J14" s="87"/>
      <c r="K14" s="86">
        <v>8</v>
      </c>
      <c r="L14" s="87">
        <v>16.299999999999997</v>
      </c>
      <c r="M14" s="86">
        <v>14</v>
      </c>
      <c r="N14" s="87">
        <v>21.299999999999997</v>
      </c>
      <c r="O14" s="86"/>
      <c r="P14" s="87"/>
      <c r="Q14" s="93">
        <f t="shared" si="0"/>
        <v>29</v>
      </c>
      <c r="R14" s="91">
        <f t="shared" si="1"/>
        <v>3</v>
      </c>
      <c r="S14" s="19"/>
    </row>
    <row r="15" spans="1:31" ht="17.100000000000001" customHeight="1" x14ac:dyDescent="0.2">
      <c r="A15" s="83" t="s">
        <v>74</v>
      </c>
      <c r="B15" s="34"/>
      <c r="C15" s="86"/>
      <c r="D15" s="87"/>
      <c r="E15" s="86"/>
      <c r="F15" s="87"/>
      <c r="G15" s="86"/>
      <c r="H15" s="87"/>
      <c r="I15" s="86"/>
      <c r="J15" s="87"/>
      <c r="K15" s="86"/>
      <c r="L15" s="87"/>
      <c r="M15" s="86"/>
      <c r="N15" s="87"/>
      <c r="O15" s="86"/>
      <c r="P15" s="87"/>
      <c r="Q15" s="93">
        <f t="shared" si="0"/>
        <v>0</v>
      </c>
      <c r="R15" s="91">
        <f t="shared" si="1"/>
        <v>7</v>
      </c>
      <c r="S15" s="19"/>
    </row>
    <row r="16" spans="1:31" ht="17.100000000000001" customHeight="1" x14ac:dyDescent="0.2">
      <c r="A16" s="84" t="s">
        <v>57</v>
      </c>
      <c r="B16" s="34"/>
      <c r="C16" s="86"/>
      <c r="D16" s="92"/>
      <c r="E16" s="86"/>
      <c r="F16" s="92"/>
      <c r="G16" s="86"/>
      <c r="H16" s="92"/>
      <c r="I16" s="86"/>
      <c r="J16" s="92"/>
      <c r="K16" s="86"/>
      <c r="L16" s="92"/>
      <c r="M16" s="86"/>
      <c r="N16" s="92"/>
      <c r="O16" s="86"/>
      <c r="P16" s="92"/>
      <c r="Q16" s="93">
        <f t="shared" si="0"/>
        <v>0</v>
      </c>
      <c r="R16" s="91">
        <f t="shared" si="1"/>
        <v>7</v>
      </c>
      <c r="S16" s="19"/>
    </row>
    <row r="17" spans="1:31" ht="17.100000000000001" customHeight="1" x14ac:dyDescent="0.2">
      <c r="A17" s="84"/>
      <c r="B17" s="34"/>
      <c r="C17" s="86"/>
      <c r="D17" s="92"/>
      <c r="E17" s="86"/>
      <c r="F17" s="92"/>
      <c r="G17" s="86"/>
      <c r="H17" s="92"/>
      <c r="I17" s="86"/>
      <c r="J17" s="92"/>
      <c r="K17" s="86"/>
      <c r="L17" s="92"/>
      <c r="M17" s="86"/>
      <c r="N17" s="92"/>
      <c r="O17" s="86"/>
      <c r="P17" s="92"/>
      <c r="Q17" s="93">
        <f t="shared" si="0"/>
        <v>0</v>
      </c>
      <c r="R17" s="91">
        <f t="shared" si="1"/>
        <v>7</v>
      </c>
      <c r="S17" s="19"/>
    </row>
    <row r="18" spans="1:31" ht="17.100000000000001" customHeight="1" thickBot="1" x14ac:dyDescent="0.25">
      <c r="A18" s="85"/>
      <c r="B18" s="35"/>
      <c r="C18" s="94"/>
      <c r="D18" s="95"/>
      <c r="E18" s="94"/>
      <c r="F18" s="95"/>
      <c r="G18" s="94"/>
      <c r="H18" s="95"/>
      <c r="I18" s="94"/>
      <c r="J18" s="95"/>
      <c r="K18" s="94"/>
      <c r="L18" s="95"/>
      <c r="M18" s="94"/>
      <c r="N18" s="95"/>
      <c r="O18" s="94"/>
      <c r="P18" s="95"/>
      <c r="Q18" s="96">
        <f t="shared" si="0"/>
        <v>0</v>
      </c>
      <c r="R18" s="97">
        <f t="shared" si="1"/>
        <v>7</v>
      </c>
      <c r="S18" s="19"/>
    </row>
    <row r="19" spans="1:31" ht="17.100000000000001" customHeight="1" x14ac:dyDescent="0.2">
      <c r="A19" s="18" t="s">
        <v>18</v>
      </c>
      <c r="B19" s="36">
        <f>SUM(B5:B18)</f>
        <v>0</v>
      </c>
      <c r="C19" s="105">
        <f>E37</f>
        <v>45.5</v>
      </c>
      <c r="D19" s="105"/>
      <c r="E19" s="105">
        <f>H37</f>
        <v>42.75</v>
      </c>
      <c r="F19" s="105"/>
      <c r="G19" s="105">
        <f>K37</f>
        <v>44.25</v>
      </c>
      <c r="H19" s="105"/>
      <c r="I19" s="105">
        <f>N37</f>
        <v>45.25</v>
      </c>
      <c r="J19" s="105"/>
      <c r="K19" s="105">
        <f>Q37</f>
        <v>45</v>
      </c>
      <c r="L19" s="105"/>
      <c r="M19" s="105">
        <f>T37</f>
        <v>53.25</v>
      </c>
      <c r="N19" s="105"/>
      <c r="O19" s="105">
        <f>W37</f>
        <v>40</v>
      </c>
      <c r="P19" s="105"/>
      <c r="Q19" s="38">
        <f>SUM(Q5:Q18)</f>
        <v>316</v>
      </c>
      <c r="R19" s="20"/>
      <c r="S19" s="19"/>
      <c r="T19" s="19"/>
    </row>
    <row r="20" spans="1:31" ht="17.100000000000001" customHeight="1" x14ac:dyDescent="0.2">
      <c r="A20" s="18" t="s">
        <v>28</v>
      </c>
      <c r="B20" s="36"/>
      <c r="C20" s="106">
        <f>COUNTA(D5:D15)-COUNTIF(D5:D15,"H")-COUNTIF(D5:D15,"T")-COUNTIF(D5:D15,"S")-COUNTIF(D5:D15,"AA")-COUNTIF(D5:D15,"AU")-COUNTIF(D5:D15,"FI")-COUNTIF(D5:D15,"HOS")-COUNTIF(D5:D15,"GD")</f>
        <v>7</v>
      </c>
      <c r="D20" s="106"/>
      <c r="E20" s="106">
        <f t="shared" ref="E20" si="2">COUNTA(F5:F15)-COUNTIF(F5:F15,"H")-COUNTIF(F5:F15,"T")-COUNTIF(F5:F15,"S")-COUNTIF(F5:F15,"AA")-COUNTIF(F5:F15,"AU")-COUNTIF(F5:F15,"FI")-COUNTIF(F5:F15,"HOS")-COUNTIF(F5:F15,"GD")</f>
        <v>6</v>
      </c>
      <c r="F20" s="106"/>
      <c r="G20" s="106">
        <f t="shared" ref="G20" si="3">COUNTA(H5:H15)-COUNTIF(H5:H15,"H")-COUNTIF(H5:H15,"T")-COUNTIF(H5:H15,"S")-COUNTIF(H5:H15,"AA")-COUNTIF(H5:H15,"AU")-COUNTIF(H5:H15,"FI")-COUNTIF(H5:H15,"HOS")-COUNTIF(H5:H15,"GD")</f>
        <v>6</v>
      </c>
      <c r="H20" s="106"/>
      <c r="I20" s="106">
        <f t="shared" ref="I20" si="4">COUNTA(J5:J15)-COUNTIF(J5:J15,"H")-COUNTIF(J5:J15,"T")-COUNTIF(J5:J15,"S")-COUNTIF(J5:J15,"AA")-COUNTIF(J5:J15,"AU")-COUNTIF(J5:J15,"FI")-COUNTIF(J5:J15,"HOS")-COUNTIF(J5:J15,"GD")</f>
        <v>6</v>
      </c>
      <c r="J20" s="106"/>
      <c r="K20" s="106">
        <f t="shared" ref="K20" si="5">COUNTA(L5:L15)-COUNTIF(L5:L15,"H")-COUNTIF(L5:L15,"T")-COUNTIF(L5:L15,"S")-COUNTIF(L5:L15,"AA")-COUNTIF(L5:L15,"AU")-COUNTIF(L5:L15,"FI")-COUNTIF(L5:L15,"HOS")-COUNTIF(L5:L15,"GD")</f>
        <v>6</v>
      </c>
      <c r="L20" s="106"/>
      <c r="M20" s="106">
        <f t="shared" ref="M20" si="6">COUNTA(N5:N15)-COUNTIF(N5:N15,"H")-COUNTIF(N5:N15,"T")-COUNTIF(N5:N15,"S")-COUNTIF(N5:N15,"AA")-COUNTIF(N5:N15,"AU")-COUNTIF(N5:N15,"FI")-COUNTIF(N5:N15,"HOS")-COUNTIF(N5:N15,"GD")</f>
        <v>8</v>
      </c>
      <c r="N20" s="106"/>
      <c r="O20" s="106">
        <f t="shared" ref="O20" si="7">COUNTA(P5:P15)-COUNTIF(P5:P15,"H")-COUNTIF(P5:P15,"T")-COUNTIF(P5:P15,"S")-COUNTIF(P5:P15,"AA")-COUNTIF(P5:P15,"AU")-COUNTIF(P5:P15,"FI")-COUNTIF(P5:P15,"HOS")-COUNTIF(P5:P15,"GD")</f>
        <v>6</v>
      </c>
      <c r="P20" s="106"/>
      <c r="Q20" s="22"/>
      <c r="R20" s="23"/>
      <c r="S20" s="24"/>
      <c r="T20" s="24"/>
    </row>
    <row r="21" spans="1:31" ht="17.100000000000001" customHeight="1" x14ac:dyDescent="0.2">
      <c r="A21" s="18" t="s">
        <v>19</v>
      </c>
      <c r="B21" s="36"/>
      <c r="C21" s="27"/>
      <c r="D21" s="21"/>
      <c r="E21" s="27"/>
      <c r="F21" s="21"/>
      <c r="G21" s="27"/>
      <c r="H21" s="21"/>
      <c r="I21" s="27"/>
      <c r="J21" s="21"/>
      <c r="K21" s="27"/>
      <c r="L21" s="21"/>
      <c r="M21" s="28"/>
      <c r="N21" s="28"/>
      <c r="O21" s="27"/>
      <c r="P21" s="21"/>
      <c r="Q21" s="39"/>
      <c r="R21" s="25"/>
      <c r="S21" s="26"/>
      <c r="T21" s="26"/>
      <c r="U21" s="17"/>
      <c r="V21" s="17"/>
    </row>
    <row r="22" spans="1:31" hidden="1" x14ac:dyDescent="0.2">
      <c r="C22" s="104" t="s">
        <v>20</v>
      </c>
      <c r="D22" s="104"/>
      <c r="E22" s="104"/>
      <c r="F22" s="104" t="s">
        <v>21</v>
      </c>
      <c r="G22" s="104"/>
      <c r="H22" s="104"/>
      <c r="I22" s="104" t="s">
        <v>22</v>
      </c>
      <c r="J22" s="104"/>
      <c r="K22" s="104"/>
      <c r="L22" s="104" t="s">
        <v>23</v>
      </c>
      <c r="M22" s="104"/>
      <c r="N22" s="104"/>
      <c r="O22" s="104" t="s">
        <v>24</v>
      </c>
      <c r="P22" s="104"/>
      <c r="Q22" s="103"/>
      <c r="R22" s="103" t="s">
        <v>25</v>
      </c>
      <c r="S22" s="103"/>
      <c r="T22" s="103"/>
      <c r="U22" s="103" t="s">
        <v>26</v>
      </c>
      <c r="V22" s="103"/>
      <c r="W22" s="103"/>
      <c r="X22" s="13" t="s">
        <v>27</v>
      </c>
      <c r="AE22" s="13"/>
    </row>
    <row r="23" spans="1:31" hidden="1" x14ac:dyDescent="0.2">
      <c r="A23" s="17"/>
      <c r="B23" s="37"/>
      <c r="C23" s="29">
        <f>VLOOKUP(C5,BUDGET!$B:$C,2,)</f>
        <v>0</v>
      </c>
      <c r="D23" s="29">
        <f>VLOOKUP(D5,BUDGET!$B:$C,2,)</f>
        <v>0</v>
      </c>
      <c r="E23" s="30">
        <f t="shared" ref="E23:E36" si="8">IF(D23-C23&gt;7,D23-C23-0.75,IF(D23-C23&gt;6,D23-C23-0.5,IF(D23-C23&lt;=6,D23-C23,FALSE)))</f>
        <v>0</v>
      </c>
      <c r="F23" s="29">
        <f>VLOOKUP(E5,BUDGET!$B:$C,2,)</f>
        <v>7.5</v>
      </c>
      <c r="G23" s="29">
        <f>VLOOKUP(F5,BUDGET!$B:$C,2,)</f>
        <v>16</v>
      </c>
      <c r="H23" s="30">
        <f t="shared" ref="H23:H36" si="9">IF(G23-F23&gt;7,G23-F23-0.75,IF(G23-F23&gt;6,G23-F23-0.5,IF(G23-F23&lt;=6,G23-F23,FALSE)))</f>
        <v>7.75</v>
      </c>
      <c r="I23" s="29">
        <f>VLOOKUP(G5,BUDGET!$B:$C,2,)</f>
        <v>7.5</v>
      </c>
      <c r="J23" s="29">
        <f>VLOOKUP(H5,BUDGET!$B:$C,2,)</f>
        <v>16</v>
      </c>
      <c r="K23" s="30">
        <f t="shared" ref="K23:K36" si="10">IF(J23-I23&gt;7,J23-I23-0.75,IF(J23-I23&gt;6,J23-I23-0.5,IF(J23-I23&lt;=6,J23-I23,FALSE)))</f>
        <v>7.75</v>
      </c>
      <c r="L23" s="29">
        <f>VLOOKUP(I5,BUDGET!$B:$C,2,)</f>
        <v>0</v>
      </c>
      <c r="M23" s="29">
        <f>VLOOKUP(J5,BUDGET!$B:$C,2,)</f>
        <v>0</v>
      </c>
      <c r="N23" s="30">
        <f t="shared" ref="N23:N36" si="11">IF(M23-L23&gt;7,M23-L23-0.75,IF(M23-L23&gt;6,M23-L23-0.5,IF(M23-L23&lt;=6,M23-L23,FALSE)))</f>
        <v>0</v>
      </c>
      <c r="O23" s="29">
        <f>VLOOKUP(K5,BUDGET!$B:$C,2,)</f>
        <v>12.75</v>
      </c>
      <c r="P23" s="29">
        <f>VLOOKUP(L5,BUDGET!$B:$C,2,)</f>
        <v>21.5</v>
      </c>
      <c r="Q23" s="30">
        <f t="shared" ref="Q23:Q36" si="12">IF(P23-O23&gt;7,P23-O23-0.75,IF(P23-O23&gt;6,P23-O23-0.5,IF(P23-O23&lt;=6,P23-O23,FALSE)))</f>
        <v>8</v>
      </c>
      <c r="R23" s="29">
        <f>VLOOKUP(M5,BUDGET!$B:$C,2,)</f>
        <v>8</v>
      </c>
      <c r="S23" s="29">
        <f>VLOOKUP(N5,BUDGET!$B:$C,2,)</f>
        <v>16.5</v>
      </c>
      <c r="T23" s="30">
        <f t="shared" ref="T23:T36" si="13">IF(S23-R23&gt;7,S23-R23-0.75,IF(S23-R23&gt;6,S23-R23-0.5,IF(S23-R23&lt;=6,S23-R23,FALSE)))</f>
        <v>7.75</v>
      </c>
      <c r="U23" s="29">
        <f>VLOOKUP(O5,BUDGET!$B:$C,2,)</f>
        <v>7</v>
      </c>
      <c r="V23" s="29">
        <f>VLOOKUP(P5,BUDGET!$B:$C,2,)</f>
        <v>15.5</v>
      </c>
      <c r="W23" s="30">
        <f t="shared" ref="W23:W36" si="14">IF(V23-U23&gt;7,V23-U23-0.75,IF(V23-U23&gt;6,V23-U23-0.5,IF(V23-U23&lt;=6,V23-U23,FALSE)))</f>
        <v>7.75</v>
      </c>
      <c r="X23" s="13">
        <f t="shared" ref="X23:X37" si="15">E23+H23+K23+N23+Q23+T23+W23</f>
        <v>39</v>
      </c>
      <c r="AE23" s="13"/>
    </row>
    <row r="24" spans="1:31" hidden="1" x14ac:dyDescent="0.2">
      <c r="A24" s="17"/>
      <c r="B24" s="37"/>
      <c r="C24" s="29">
        <f>VLOOKUP(C6,BUDGET!$B:$C,2,)</f>
        <v>9</v>
      </c>
      <c r="D24" s="29">
        <f>VLOOKUP(D6,BUDGET!$B:$C,2,)</f>
        <v>17.5</v>
      </c>
      <c r="E24" s="30">
        <f t="shared" si="8"/>
        <v>7.75</v>
      </c>
      <c r="F24" s="29">
        <f>VLOOKUP(E6,BUDGET!$B:$C,2,)</f>
        <v>0</v>
      </c>
      <c r="G24" s="29">
        <f>VLOOKUP(F6,BUDGET!$B:$C,2,)</f>
        <v>0</v>
      </c>
      <c r="H24" s="30">
        <f t="shared" si="9"/>
        <v>0</v>
      </c>
      <c r="I24" s="29">
        <f>VLOOKUP(G6,BUDGET!$B:$C,2,)</f>
        <v>7.5</v>
      </c>
      <c r="J24" s="29">
        <f>VLOOKUP(H6,BUDGET!$B:$C,2,)</f>
        <v>16</v>
      </c>
      <c r="K24" s="30">
        <f t="shared" si="10"/>
        <v>7.75</v>
      </c>
      <c r="L24" s="29">
        <f>VLOOKUP(I6,BUDGET!$B:$C,2,)</f>
        <v>0</v>
      </c>
      <c r="M24" s="29">
        <f>VLOOKUP(J6,BUDGET!$B:$C,2,)</f>
        <v>0</v>
      </c>
      <c r="N24" s="30">
        <f t="shared" si="11"/>
        <v>0</v>
      </c>
      <c r="O24" s="29">
        <f>VLOOKUP(K6,BUDGET!$B:$C,2,)</f>
        <v>13</v>
      </c>
      <c r="P24" s="29">
        <f>VLOOKUP(L6,BUDGET!$B:$C,2,)</f>
        <v>21.5</v>
      </c>
      <c r="Q24" s="30">
        <f t="shared" si="12"/>
        <v>7.75</v>
      </c>
      <c r="R24" s="29">
        <f>VLOOKUP(M6,BUDGET!$B:$C,2,)</f>
        <v>11</v>
      </c>
      <c r="S24" s="29">
        <f>VLOOKUP(N6,BUDGET!$B:$C,2,)</f>
        <v>16</v>
      </c>
      <c r="T24" s="30">
        <f t="shared" si="13"/>
        <v>5</v>
      </c>
      <c r="U24" s="29">
        <f>VLOOKUP(O6,BUDGET!$B:$C,2,)</f>
        <v>12</v>
      </c>
      <c r="V24" s="29">
        <f>VLOOKUP(P6,BUDGET!$B:$C,2,)</f>
        <v>20.5</v>
      </c>
      <c r="W24" s="30">
        <f t="shared" si="14"/>
        <v>7.75</v>
      </c>
      <c r="X24" s="13">
        <f t="shared" si="15"/>
        <v>36</v>
      </c>
      <c r="AE24" s="13"/>
    </row>
    <row r="25" spans="1:31" hidden="1" x14ac:dyDescent="0.2">
      <c r="C25" s="29">
        <f>VLOOKUP(C7,BUDGET!$B:$C,2,)</f>
        <v>0</v>
      </c>
      <c r="D25" s="29">
        <f>VLOOKUP(D7,BUDGET!$B:$C,2,)</f>
        <v>0</v>
      </c>
      <c r="E25" s="30">
        <f t="shared" si="8"/>
        <v>0</v>
      </c>
      <c r="F25" s="29">
        <f>VLOOKUP(E7,BUDGET!$B:$C,2,)</f>
        <v>7.5</v>
      </c>
      <c r="G25" s="29">
        <f>VLOOKUP(F7,BUDGET!$B:$C,2,)</f>
        <v>16</v>
      </c>
      <c r="H25" s="30">
        <f t="shared" si="9"/>
        <v>7.75</v>
      </c>
      <c r="I25" s="29">
        <f>VLOOKUP(G7,BUDGET!$B:$C,2,)</f>
        <v>7.5</v>
      </c>
      <c r="J25" s="29">
        <f>VLOOKUP(H7,BUDGET!$B:$C,2,)</f>
        <v>16</v>
      </c>
      <c r="K25" s="30">
        <f t="shared" si="10"/>
        <v>7.75</v>
      </c>
      <c r="L25" s="29">
        <f>VLOOKUP(I7,BUDGET!$B:$C,2,)</f>
        <v>7.5</v>
      </c>
      <c r="M25" s="29">
        <f>VLOOKUP(J7,BUDGET!$B:$C,2,)</f>
        <v>16</v>
      </c>
      <c r="N25" s="30">
        <f t="shared" si="11"/>
        <v>7.75</v>
      </c>
      <c r="O25" s="29">
        <f>VLOOKUP(K7,BUDGET!$B:$C,2,)</f>
        <v>0</v>
      </c>
      <c r="P25" s="29">
        <f>VLOOKUP(L7,BUDGET!$B:$C,2,)</f>
        <v>0</v>
      </c>
      <c r="Q25" s="30">
        <f t="shared" si="12"/>
        <v>0</v>
      </c>
      <c r="R25" s="29">
        <f>VLOOKUP(M7,BUDGET!$B:$C,2,)</f>
        <v>13</v>
      </c>
      <c r="S25" s="29">
        <f>VLOOKUP(N7,BUDGET!$B:$C,2,)</f>
        <v>21.5</v>
      </c>
      <c r="T25" s="30">
        <f t="shared" si="13"/>
        <v>7.75</v>
      </c>
      <c r="U25" s="29">
        <f>VLOOKUP(O7,BUDGET!$B:$C,2,)</f>
        <v>11.75</v>
      </c>
      <c r="V25" s="29">
        <f>VLOOKUP(P7,BUDGET!$B:$C,2,)</f>
        <v>20.5</v>
      </c>
      <c r="W25" s="30">
        <f t="shared" si="14"/>
        <v>8</v>
      </c>
      <c r="X25" s="13">
        <f t="shared" si="15"/>
        <v>39</v>
      </c>
      <c r="AE25" s="13"/>
    </row>
    <row r="26" spans="1:31" hidden="1" x14ac:dyDescent="0.2">
      <c r="C26" s="29">
        <f>VLOOKUP(C8,BUDGET!$B:$C,2,)</f>
        <v>9</v>
      </c>
      <c r="D26" s="29">
        <f>VLOOKUP(D8,BUDGET!$B:$C,2,)</f>
        <v>17.5</v>
      </c>
      <c r="E26" s="30">
        <f t="shared" si="8"/>
        <v>7.75</v>
      </c>
      <c r="F26" s="29">
        <f>VLOOKUP(E8,BUDGET!$B:$C,2,)</f>
        <v>13</v>
      </c>
      <c r="G26" s="29">
        <f>VLOOKUP(F8,BUDGET!$B:$C,2,)</f>
        <v>21.5</v>
      </c>
      <c r="H26" s="30">
        <f t="shared" si="9"/>
        <v>7.75</v>
      </c>
      <c r="I26" s="29">
        <f>VLOOKUP(G8,BUDGET!$B:$C,2,)</f>
        <v>0</v>
      </c>
      <c r="J26" s="29">
        <f>VLOOKUP(H8,BUDGET!$B:$C,2,)</f>
        <v>0</v>
      </c>
      <c r="K26" s="30">
        <f t="shared" si="10"/>
        <v>0</v>
      </c>
      <c r="L26" s="29">
        <f>VLOOKUP(I8,BUDGET!$B:$C,2,)</f>
        <v>13</v>
      </c>
      <c r="M26" s="29">
        <f>VLOOKUP(J8,BUDGET!$B:$C,2,)</f>
        <v>21.5</v>
      </c>
      <c r="N26" s="30">
        <f t="shared" si="11"/>
        <v>7.75</v>
      </c>
      <c r="O26" s="29">
        <f>VLOOKUP(K8,BUDGET!$B:$C,2,)</f>
        <v>13</v>
      </c>
      <c r="P26" s="29">
        <f>VLOOKUP(L8,BUDGET!$B:$C,2,)</f>
        <v>21.5</v>
      </c>
      <c r="Q26" s="30">
        <f t="shared" si="12"/>
        <v>7.75</v>
      </c>
      <c r="R26" s="29">
        <f>VLOOKUP(M8,BUDGET!$B:$C,2,)</f>
        <v>0</v>
      </c>
      <c r="S26" s="29">
        <f>VLOOKUP(N8,BUDGET!$B:$C,2,)</f>
        <v>0</v>
      </c>
      <c r="T26" s="30">
        <f t="shared" si="13"/>
        <v>0</v>
      </c>
      <c r="U26" s="29">
        <f>VLOOKUP(O8,BUDGET!$B:$C,2,)</f>
        <v>0</v>
      </c>
      <c r="V26" s="29">
        <f>VLOOKUP(P8,BUDGET!$B:$C,2,)</f>
        <v>0</v>
      </c>
      <c r="W26" s="30">
        <f t="shared" si="14"/>
        <v>0</v>
      </c>
      <c r="X26" s="13">
        <f t="shared" si="15"/>
        <v>31</v>
      </c>
      <c r="AE26" s="13"/>
    </row>
    <row r="27" spans="1:31" hidden="1" x14ac:dyDescent="0.2">
      <c r="C27" s="29">
        <f>VLOOKUP(C9,BUDGET!$B:$C,2,)</f>
        <v>12.5</v>
      </c>
      <c r="D27" s="29">
        <f>VLOOKUP(D9,BUDGET!$B:$C,2,)</f>
        <v>17.5</v>
      </c>
      <c r="E27" s="30">
        <f t="shared" si="8"/>
        <v>5</v>
      </c>
      <c r="F27" s="29">
        <f>VLOOKUP(E9,BUDGET!$B:$C,2,)</f>
        <v>0</v>
      </c>
      <c r="G27" s="29">
        <f>VLOOKUP(F9,BUDGET!$B:$C,2,)</f>
        <v>0</v>
      </c>
      <c r="H27" s="30">
        <f t="shared" si="9"/>
        <v>0</v>
      </c>
      <c r="I27" s="29">
        <f>VLOOKUP(G9,BUDGET!$B:$C,2,)</f>
        <v>13</v>
      </c>
      <c r="J27" s="29">
        <f>VLOOKUP(H9,BUDGET!$B:$C,2,)</f>
        <v>21.5</v>
      </c>
      <c r="K27" s="30">
        <f t="shared" si="10"/>
        <v>7.75</v>
      </c>
      <c r="L27" s="29">
        <f>VLOOKUP(I9,BUDGET!$B:$C,2,)</f>
        <v>13</v>
      </c>
      <c r="M27" s="29">
        <f>VLOOKUP(J9,BUDGET!$B:$C,2,)</f>
        <v>21.5</v>
      </c>
      <c r="N27" s="30">
        <f t="shared" si="11"/>
        <v>7.75</v>
      </c>
      <c r="O27" s="29">
        <f>VLOOKUP(K9,BUDGET!$B:$C,2,)</f>
        <v>10</v>
      </c>
      <c r="P27" s="29">
        <f>VLOOKUP(L9,BUDGET!$B:$C,2,)</f>
        <v>16</v>
      </c>
      <c r="Q27" s="30">
        <f t="shared" si="12"/>
        <v>6</v>
      </c>
      <c r="R27" s="29">
        <f>VLOOKUP(M9,BUDGET!$B:$C,2,)</f>
        <v>0</v>
      </c>
      <c r="S27" s="29">
        <f>VLOOKUP(N9,BUDGET!$B:$C,2,)</f>
        <v>0</v>
      </c>
      <c r="T27" s="30">
        <f t="shared" si="13"/>
        <v>0</v>
      </c>
      <c r="U27" s="29">
        <f>VLOOKUP(O9,BUDGET!$B:$C,2,)</f>
        <v>15</v>
      </c>
      <c r="V27" s="29">
        <f>VLOOKUP(P9,BUDGET!$B:$C,2,)</f>
        <v>20.5</v>
      </c>
      <c r="W27" s="30">
        <f t="shared" si="14"/>
        <v>5.5</v>
      </c>
      <c r="X27" s="13">
        <f t="shared" si="15"/>
        <v>32</v>
      </c>
      <c r="AE27" s="13"/>
    </row>
    <row r="28" spans="1:31" hidden="1" x14ac:dyDescent="0.2">
      <c r="C28" s="29">
        <f>VLOOKUP(C10,BUDGET!$B:$C,2,)</f>
        <v>0</v>
      </c>
      <c r="D28" s="29">
        <f>VLOOKUP(D10,BUDGET!$B:$C,2,)</f>
        <v>0</v>
      </c>
      <c r="E28" s="30">
        <f t="shared" si="8"/>
        <v>0</v>
      </c>
      <c r="F28" s="29">
        <f>VLOOKUP(E10,BUDGET!$B:$C,2,)</f>
        <v>0</v>
      </c>
      <c r="G28" s="29">
        <f>VLOOKUP(F10,BUDGET!$B:$C,2,)</f>
        <v>0</v>
      </c>
      <c r="H28" s="30">
        <f t="shared" si="9"/>
        <v>0</v>
      </c>
      <c r="I28" s="29">
        <f>VLOOKUP(G10,BUDGET!$B:$C,2,)</f>
        <v>14.5</v>
      </c>
      <c r="J28" s="29">
        <f>VLOOKUP(H10,BUDGET!$B:$C,2,)</f>
        <v>21.5</v>
      </c>
      <c r="K28" s="30">
        <f t="shared" si="10"/>
        <v>6.5</v>
      </c>
      <c r="L28" s="29">
        <f>VLOOKUP(I10,BUDGET!$B:$C,2,)</f>
        <v>8</v>
      </c>
      <c r="M28" s="29">
        <f>VLOOKUP(J10,BUDGET!$B:$C,2,)</f>
        <v>16</v>
      </c>
      <c r="N28" s="30">
        <f t="shared" si="11"/>
        <v>7.25</v>
      </c>
      <c r="O28" s="29">
        <f>VLOOKUP(K10,BUDGET!$B:$C,2,)</f>
        <v>0</v>
      </c>
      <c r="P28" s="29">
        <f>VLOOKUP(L10,BUDGET!$B:$C,2,)</f>
        <v>0</v>
      </c>
      <c r="Q28" s="30">
        <f t="shared" si="12"/>
        <v>0</v>
      </c>
      <c r="R28" s="29">
        <f>VLOOKUP(M10,BUDGET!$B:$C,2,)</f>
        <v>8</v>
      </c>
      <c r="S28" s="29">
        <f>VLOOKUP(N10,BUDGET!$B:$C,2,)</f>
        <v>16</v>
      </c>
      <c r="T28" s="30">
        <f t="shared" si="13"/>
        <v>7.25</v>
      </c>
      <c r="U28" s="29">
        <f>VLOOKUP(O10,BUDGET!$B:$C,2,)</f>
        <v>12</v>
      </c>
      <c r="V28" s="29">
        <f>VLOOKUP(P10,BUDGET!$B:$C,2,)</f>
        <v>18</v>
      </c>
      <c r="W28" s="30">
        <f t="shared" si="14"/>
        <v>6</v>
      </c>
      <c r="X28" s="13">
        <f t="shared" si="15"/>
        <v>27</v>
      </c>
      <c r="AE28" s="13"/>
    </row>
    <row r="29" spans="1:31" hidden="1" x14ac:dyDescent="0.2">
      <c r="C29" s="29">
        <f>VLOOKUP(C11,BUDGET!$B:$C,2,)</f>
        <v>8.5</v>
      </c>
      <c r="D29" s="29">
        <f>VLOOKUP(D11,BUDGET!$B:$C,2,)</f>
        <v>17</v>
      </c>
      <c r="E29" s="30">
        <f t="shared" si="8"/>
        <v>7.75</v>
      </c>
      <c r="F29" s="29">
        <f>VLOOKUP(E11,BUDGET!$B:$C,2,)</f>
        <v>8</v>
      </c>
      <c r="G29" s="29">
        <f>VLOOKUP(F11,BUDGET!$B:$C,2,)</f>
        <v>16.5</v>
      </c>
      <c r="H29" s="30">
        <f t="shared" si="9"/>
        <v>7.75</v>
      </c>
      <c r="I29" s="29">
        <f>VLOOKUP(G11,BUDGET!$B:$C,2,)</f>
        <v>0</v>
      </c>
      <c r="J29" s="29">
        <f>VLOOKUP(H11,BUDGET!$B:$C,2,)</f>
        <v>0</v>
      </c>
      <c r="K29" s="30">
        <f t="shared" si="10"/>
        <v>0</v>
      </c>
      <c r="L29" s="29">
        <f>VLOOKUP(I11,BUDGET!$B:$C,2,)</f>
        <v>12.75</v>
      </c>
      <c r="M29" s="29">
        <f>VLOOKUP(J11,BUDGET!$B:$C,2,)</f>
        <v>21.5</v>
      </c>
      <c r="N29" s="30">
        <f t="shared" si="11"/>
        <v>8</v>
      </c>
      <c r="O29" s="29">
        <f>VLOOKUP(K11,BUDGET!$B:$C,2,)</f>
        <v>7.5</v>
      </c>
      <c r="P29" s="29">
        <f>VLOOKUP(L11,BUDGET!$B:$C,2,)</f>
        <v>16</v>
      </c>
      <c r="Q29" s="30">
        <f t="shared" si="12"/>
        <v>7.75</v>
      </c>
      <c r="R29" s="29">
        <f>VLOOKUP(M11,BUDGET!$B:$C,2,)</f>
        <v>7.5</v>
      </c>
      <c r="S29" s="29">
        <f>VLOOKUP(N11,BUDGET!$B:$C,2,)</f>
        <v>16</v>
      </c>
      <c r="T29" s="30">
        <f t="shared" si="13"/>
        <v>7.75</v>
      </c>
      <c r="U29" s="29">
        <f>VLOOKUP(O11,BUDGET!$B:$C,2,)</f>
        <v>0</v>
      </c>
      <c r="V29" s="29">
        <f>VLOOKUP(P11,BUDGET!$B:$C,2,)</f>
        <v>0</v>
      </c>
      <c r="W29" s="30">
        <f t="shared" si="14"/>
        <v>0</v>
      </c>
      <c r="X29" s="13">
        <f t="shared" si="15"/>
        <v>39</v>
      </c>
      <c r="AE29" s="13"/>
    </row>
    <row r="30" spans="1:31" hidden="1" x14ac:dyDescent="0.2">
      <c r="C30" s="29">
        <f>VLOOKUP(C12,BUDGET!$B:$C,2,)</f>
        <v>12.5</v>
      </c>
      <c r="D30" s="29">
        <f>VLOOKUP(D12,BUDGET!$B:$C,2,)</f>
        <v>17.5</v>
      </c>
      <c r="E30" s="30">
        <f t="shared" si="8"/>
        <v>5</v>
      </c>
      <c r="F30" s="29">
        <f>VLOOKUP(E12,BUDGET!$B:$C,2,)</f>
        <v>16.5</v>
      </c>
      <c r="G30" s="29">
        <f>VLOOKUP(F12,BUDGET!$B:$C,2,)</f>
        <v>21.5</v>
      </c>
      <c r="H30" s="30">
        <f t="shared" si="9"/>
        <v>5</v>
      </c>
      <c r="I30" s="29">
        <f>VLOOKUP(G12,BUDGET!$B:$C,2,)</f>
        <v>0</v>
      </c>
      <c r="J30" s="29">
        <f>VLOOKUP(H12,BUDGET!$B:$C,2,)</f>
        <v>0</v>
      </c>
      <c r="K30" s="30">
        <f t="shared" si="10"/>
        <v>0</v>
      </c>
      <c r="L30" s="29">
        <f>VLOOKUP(I12,BUDGET!$B:$C,2,)</f>
        <v>0</v>
      </c>
      <c r="M30" s="29">
        <f>VLOOKUP(J12,BUDGET!$B:$C,2,)</f>
        <v>0</v>
      </c>
      <c r="N30" s="30">
        <f t="shared" si="11"/>
        <v>0</v>
      </c>
      <c r="O30" s="29">
        <f>VLOOKUP(K12,BUDGET!$B:$C,2,)</f>
        <v>0</v>
      </c>
      <c r="P30" s="29">
        <f>VLOOKUP(L12,BUDGET!$B:$C,2,)</f>
        <v>0</v>
      </c>
      <c r="Q30" s="30">
        <f t="shared" si="12"/>
        <v>0</v>
      </c>
      <c r="R30" s="29">
        <f>VLOOKUP(M12,BUDGET!$B:$C,2,)</f>
        <v>16.5</v>
      </c>
      <c r="S30" s="29">
        <f>VLOOKUP(N12,BUDGET!$B:$C,2,)</f>
        <v>21.5</v>
      </c>
      <c r="T30" s="30">
        <f t="shared" si="13"/>
        <v>5</v>
      </c>
      <c r="U30" s="29">
        <f>VLOOKUP(O12,BUDGET!$B:$C,2,)</f>
        <v>15.5</v>
      </c>
      <c r="V30" s="29">
        <f>VLOOKUP(P12,BUDGET!$B:$C,2,)</f>
        <v>20.5</v>
      </c>
      <c r="W30" s="30">
        <f t="shared" si="14"/>
        <v>5</v>
      </c>
      <c r="X30" s="13">
        <f t="shared" si="15"/>
        <v>20</v>
      </c>
      <c r="AE30" s="13"/>
    </row>
    <row r="31" spans="1:31" hidden="1" x14ac:dyDescent="0.2">
      <c r="C31" s="29">
        <f>VLOOKUP(C13,BUDGET!$B:$C,2,)</f>
        <v>13</v>
      </c>
      <c r="D31" s="29">
        <f>VLOOKUP(D13,BUDGET!$B:$C,2,)</f>
        <v>17.5</v>
      </c>
      <c r="E31" s="30">
        <f t="shared" si="8"/>
        <v>4.5</v>
      </c>
      <c r="F31" s="29">
        <f>VLOOKUP(E13,BUDGET!$B:$C,2,)</f>
        <v>0</v>
      </c>
      <c r="G31" s="29">
        <f>VLOOKUP(F13,BUDGET!$B:$C,2,)</f>
        <v>0</v>
      </c>
      <c r="H31" s="30">
        <f t="shared" si="9"/>
        <v>0</v>
      </c>
      <c r="I31" s="29">
        <f>VLOOKUP(G13,BUDGET!$B:$C,2,)</f>
        <v>14</v>
      </c>
      <c r="J31" s="29">
        <f>VLOOKUP(H13,BUDGET!$B:$C,2,)</f>
        <v>21.5</v>
      </c>
      <c r="K31" s="30">
        <f t="shared" si="10"/>
        <v>6.75</v>
      </c>
      <c r="L31" s="29">
        <f>VLOOKUP(I13,BUDGET!$B:$C,2,)</f>
        <v>14</v>
      </c>
      <c r="M31" s="29">
        <f>VLOOKUP(J13,BUDGET!$B:$C,2,)</f>
        <v>21.5</v>
      </c>
      <c r="N31" s="30">
        <f t="shared" si="11"/>
        <v>6.75</v>
      </c>
      <c r="O31" s="29">
        <f>VLOOKUP(K13,BUDGET!$B:$C,2,)</f>
        <v>0</v>
      </c>
      <c r="P31" s="29">
        <f>VLOOKUP(L13,BUDGET!$B:$C,2,)</f>
        <v>0</v>
      </c>
      <c r="Q31" s="30">
        <f t="shared" si="12"/>
        <v>0</v>
      </c>
      <c r="R31" s="29">
        <f>VLOOKUP(M13,BUDGET!$B:$C,2,)</f>
        <v>15</v>
      </c>
      <c r="S31" s="29">
        <f>VLOOKUP(N13,BUDGET!$B:$C,2,)</f>
        <v>21.5</v>
      </c>
      <c r="T31" s="30">
        <f t="shared" si="13"/>
        <v>6</v>
      </c>
      <c r="U31" s="29">
        <f>VLOOKUP(O13,BUDGET!$B:$C,2,)</f>
        <v>0</v>
      </c>
      <c r="V31" s="29">
        <f>VLOOKUP(P13,BUDGET!$B:$C,2,)</f>
        <v>0</v>
      </c>
      <c r="W31" s="30">
        <f t="shared" si="14"/>
        <v>0</v>
      </c>
      <c r="X31" s="13">
        <f t="shared" si="15"/>
        <v>24</v>
      </c>
      <c r="AE31" s="13"/>
    </row>
    <row r="32" spans="1:31" hidden="1" x14ac:dyDescent="0.2">
      <c r="C32" s="29">
        <f>VLOOKUP(C14,BUDGET!$B:$C,2,)</f>
        <v>8.5</v>
      </c>
      <c r="D32" s="29">
        <f>VLOOKUP(D14,BUDGET!$B:$C,2,)</f>
        <v>17</v>
      </c>
      <c r="E32" s="30">
        <f t="shared" si="8"/>
        <v>7.75</v>
      </c>
      <c r="F32" s="29">
        <f>VLOOKUP(E14,BUDGET!$B:$C,2,)</f>
        <v>14</v>
      </c>
      <c r="G32" s="29">
        <f>VLOOKUP(F14,BUDGET!$B:$C,2,)</f>
        <v>21.5</v>
      </c>
      <c r="H32" s="30">
        <f t="shared" si="9"/>
        <v>6.75</v>
      </c>
      <c r="I32" s="29">
        <f>VLOOKUP(G14,BUDGET!$B:$C,2,)</f>
        <v>0</v>
      </c>
      <c r="J32" s="29">
        <f>VLOOKUP(H14,BUDGET!$B:$C,2,)</f>
        <v>0</v>
      </c>
      <c r="K32" s="30">
        <f t="shared" si="10"/>
        <v>0</v>
      </c>
      <c r="L32" s="29">
        <f>VLOOKUP(I14,BUDGET!$B:$C,2,)</f>
        <v>0</v>
      </c>
      <c r="M32" s="29">
        <f>VLOOKUP(J14,BUDGET!$B:$C,2,)</f>
        <v>0</v>
      </c>
      <c r="N32" s="30">
        <f t="shared" si="11"/>
        <v>0</v>
      </c>
      <c r="O32" s="29">
        <f>VLOOKUP(K14,BUDGET!$B:$C,2,)</f>
        <v>8</v>
      </c>
      <c r="P32" s="29">
        <f>VLOOKUP(L14,BUDGET!$B:$C,2,)</f>
        <v>16.5</v>
      </c>
      <c r="Q32" s="30">
        <f t="shared" si="12"/>
        <v>7.75</v>
      </c>
      <c r="R32" s="29">
        <f>VLOOKUP(M14,BUDGET!$B:$C,2,)</f>
        <v>14</v>
      </c>
      <c r="S32" s="29">
        <f>VLOOKUP(N14,BUDGET!$B:$C,2,)</f>
        <v>21.5</v>
      </c>
      <c r="T32" s="30">
        <f t="shared" si="13"/>
        <v>6.75</v>
      </c>
      <c r="U32" s="29">
        <f>VLOOKUP(O14,BUDGET!$B:$C,2,)</f>
        <v>0</v>
      </c>
      <c r="V32" s="29">
        <f>VLOOKUP(P14,BUDGET!$B:$C,2,)</f>
        <v>0</v>
      </c>
      <c r="W32" s="30">
        <f t="shared" si="14"/>
        <v>0</v>
      </c>
      <c r="X32" s="13">
        <f t="shared" si="15"/>
        <v>29</v>
      </c>
      <c r="AE32" s="13"/>
    </row>
    <row r="33" spans="3:31" hidden="1" x14ac:dyDescent="0.2">
      <c r="C33" s="29">
        <f>VLOOKUP(C15,BUDGET!$B:$C,2,)</f>
        <v>0</v>
      </c>
      <c r="D33" s="29">
        <f>VLOOKUP(D15,BUDGET!$B:$C,2,)</f>
        <v>0</v>
      </c>
      <c r="E33" s="30">
        <f t="shared" si="8"/>
        <v>0</v>
      </c>
      <c r="F33" s="29">
        <f>VLOOKUP(E15,BUDGET!$B:$C,2,)</f>
        <v>0</v>
      </c>
      <c r="G33" s="29">
        <f>VLOOKUP(F15,BUDGET!$B:$C,2,)</f>
        <v>0</v>
      </c>
      <c r="H33" s="30">
        <f t="shared" si="9"/>
        <v>0</v>
      </c>
      <c r="I33" s="29">
        <f>VLOOKUP(G15,BUDGET!$B:$C,2,)</f>
        <v>0</v>
      </c>
      <c r="J33" s="29">
        <f>VLOOKUP(H15,BUDGET!$B:$C,2,)</f>
        <v>0</v>
      </c>
      <c r="K33" s="30">
        <f t="shared" si="10"/>
        <v>0</v>
      </c>
      <c r="L33" s="29">
        <f>VLOOKUP(I15,BUDGET!$B:$C,2,)</f>
        <v>0</v>
      </c>
      <c r="M33" s="29">
        <f>VLOOKUP(J15,BUDGET!$B:$C,2,)</f>
        <v>0</v>
      </c>
      <c r="N33" s="30">
        <f t="shared" si="11"/>
        <v>0</v>
      </c>
      <c r="O33" s="29">
        <f>VLOOKUP(K15,BUDGET!$B:$C,2,)</f>
        <v>0</v>
      </c>
      <c r="P33" s="29">
        <f>VLOOKUP(L15,BUDGET!$B:$C,2,)</f>
        <v>0</v>
      </c>
      <c r="Q33" s="30">
        <f t="shared" si="12"/>
        <v>0</v>
      </c>
      <c r="R33" s="29">
        <f>VLOOKUP(M15,BUDGET!$B:$C,2,)</f>
        <v>0</v>
      </c>
      <c r="S33" s="29">
        <f>VLOOKUP(N15,BUDGET!$B:$C,2,)</f>
        <v>0</v>
      </c>
      <c r="T33" s="30">
        <f t="shared" si="13"/>
        <v>0</v>
      </c>
      <c r="U33" s="29">
        <f>VLOOKUP(O15,BUDGET!$B:$C,2,)</f>
        <v>0</v>
      </c>
      <c r="V33" s="29">
        <f>VLOOKUP(P15,BUDGET!$B:$C,2,)</f>
        <v>0</v>
      </c>
      <c r="W33" s="30">
        <f t="shared" si="14"/>
        <v>0</v>
      </c>
      <c r="X33" s="13">
        <f t="shared" si="15"/>
        <v>0</v>
      </c>
      <c r="AE33" s="13"/>
    </row>
    <row r="34" spans="3:31" hidden="1" x14ac:dyDescent="0.2">
      <c r="C34" s="29">
        <f>VLOOKUP(C16,BUDGET!$B:$C,2,)</f>
        <v>0</v>
      </c>
      <c r="D34" s="29">
        <f>VLOOKUP(D16,BUDGET!$B:$C,2,)</f>
        <v>0</v>
      </c>
      <c r="E34" s="30">
        <f t="shared" si="8"/>
        <v>0</v>
      </c>
      <c r="F34" s="29">
        <f>VLOOKUP(E16,BUDGET!$B:$C,2,)</f>
        <v>0</v>
      </c>
      <c r="G34" s="29">
        <f>VLOOKUP(F16,BUDGET!$B:$C,2,)</f>
        <v>0</v>
      </c>
      <c r="H34" s="30">
        <f t="shared" si="9"/>
        <v>0</v>
      </c>
      <c r="I34" s="29">
        <f>VLOOKUP(G16,BUDGET!$B:$C,2,)</f>
        <v>0</v>
      </c>
      <c r="J34" s="29">
        <f>VLOOKUP(H16,BUDGET!$B:$C,2,)</f>
        <v>0</v>
      </c>
      <c r="K34" s="30">
        <f t="shared" si="10"/>
        <v>0</v>
      </c>
      <c r="L34" s="29">
        <f>VLOOKUP(I16,BUDGET!$B:$C,2,)</f>
        <v>0</v>
      </c>
      <c r="M34" s="29">
        <f>VLOOKUP(J16,BUDGET!$B:$C,2,)</f>
        <v>0</v>
      </c>
      <c r="N34" s="30">
        <f t="shared" si="11"/>
        <v>0</v>
      </c>
      <c r="O34" s="29">
        <f>VLOOKUP(K16,BUDGET!$B:$C,2,)</f>
        <v>0</v>
      </c>
      <c r="P34" s="29">
        <f>VLOOKUP(L16,BUDGET!$B:$C,2,)</f>
        <v>0</v>
      </c>
      <c r="Q34" s="30">
        <f t="shared" si="12"/>
        <v>0</v>
      </c>
      <c r="R34" s="29">
        <f>VLOOKUP(M16,BUDGET!$B:$C,2,)</f>
        <v>0</v>
      </c>
      <c r="S34" s="29">
        <f>VLOOKUP(N16,BUDGET!$B:$C,2,)</f>
        <v>0</v>
      </c>
      <c r="T34" s="30">
        <f t="shared" si="13"/>
        <v>0</v>
      </c>
      <c r="U34" s="29">
        <f>VLOOKUP(O16,BUDGET!$B:$C,2,)</f>
        <v>0</v>
      </c>
      <c r="V34" s="29">
        <f>VLOOKUP(P16,BUDGET!$B:$C,2,)</f>
        <v>0</v>
      </c>
      <c r="W34" s="30">
        <f t="shared" si="14"/>
        <v>0</v>
      </c>
      <c r="X34" s="13">
        <f t="shared" si="15"/>
        <v>0</v>
      </c>
      <c r="AE34" s="13"/>
    </row>
    <row r="35" spans="3:31" hidden="1" x14ac:dyDescent="0.2">
      <c r="C35" s="29">
        <f>VLOOKUP(C17,BUDGET!$B:$C,2,)</f>
        <v>0</v>
      </c>
      <c r="D35" s="29">
        <f>VLOOKUP(D17,BUDGET!$B:$C,2,)</f>
        <v>0</v>
      </c>
      <c r="E35" s="30">
        <f t="shared" si="8"/>
        <v>0</v>
      </c>
      <c r="F35" s="29">
        <f>VLOOKUP(E17,BUDGET!$B:$C,2,)</f>
        <v>0</v>
      </c>
      <c r="G35" s="29">
        <f>VLOOKUP(F17,BUDGET!$B:$C,2,)</f>
        <v>0</v>
      </c>
      <c r="H35" s="30">
        <f t="shared" si="9"/>
        <v>0</v>
      </c>
      <c r="I35" s="29">
        <f>VLOOKUP(G17,BUDGET!$B:$C,2,)</f>
        <v>0</v>
      </c>
      <c r="J35" s="29">
        <f>VLOOKUP(H17,BUDGET!$B:$C,2,)</f>
        <v>0</v>
      </c>
      <c r="K35" s="30">
        <f t="shared" si="10"/>
        <v>0</v>
      </c>
      <c r="L35" s="29">
        <f>VLOOKUP(I17,BUDGET!$B:$C,2,)</f>
        <v>0</v>
      </c>
      <c r="M35" s="29">
        <f>VLOOKUP(J17,BUDGET!$B:$C,2,)</f>
        <v>0</v>
      </c>
      <c r="N35" s="30">
        <f t="shared" si="11"/>
        <v>0</v>
      </c>
      <c r="O35" s="29">
        <f>VLOOKUP(K17,BUDGET!$B:$C,2,)</f>
        <v>0</v>
      </c>
      <c r="P35" s="29">
        <f>VLOOKUP(L17,BUDGET!$B:$C,2,)</f>
        <v>0</v>
      </c>
      <c r="Q35" s="30">
        <f t="shared" si="12"/>
        <v>0</v>
      </c>
      <c r="R35" s="29">
        <f>VLOOKUP(M17,BUDGET!$B:$C,2,)</f>
        <v>0</v>
      </c>
      <c r="S35" s="29">
        <f>VLOOKUP(N17,BUDGET!$B:$C,2,)</f>
        <v>0</v>
      </c>
      <c r="T35" s="30">
        <f t="shared" si="13"/>
        <v>0</v>
      </c>
      <c r="U35" s="29">
        <f>VLOOKUP(O17,BUDGET!$B:$C,2,)</f>
        <v>0</v>
      </c>
      <c r="V35" s="29">
        <f>VLOOKUP(P17,BUDGET!$B:$C,2,)</f>
        <v>0</v>
      </c>
      <c r="W35" s="30">
        <f t="shared" si="14"/>
        <v>0</v>
      </c>
      <c r="X35" s="13">
        <f t="shared" si="15"/>
        <v>0</v>
      </c>
      <c r="AE35" s="13"/>
    </row>
    <row r="36" spans="3:31" hidden="1" x14ac:dyDescent="0.2">
      <c r="C36" s="29">
        <f>VLOOKUP(C18,BUDGET!$B:$C,2,)</f>
        <v>0</v>
      </c>
      <c r="D36" s="29">
        <f>VLOOKUP(D18,BUDGET!$B:$C,2,)</f>
        <v>0</v>
      </c>
      <c r="E36" s="30">
        <f t="shared" si="8"/>
        <v>0</v>
      </c>
      <c r="F36" s="29">
        <f>VLOOKUP(E18,BUDGET!$B:$C,2,)</f>
        <v>0</v>
      </c>
      <c r="G36" s="29">
        <f>VLOOKUP(F18,BUDGET!$B:$C,2,)</f>
        <v>0</v>
      </c>
      <c r="H36" s="30">
        <f t="shared" si="9"/>
        <v>0</v>
      </c>
      <c r="I36" s="29">
        <f>VLOOKUP(G18,BUDGET!$B:$C,2,)</f>
        <v>0</v>
      </c>
      <c r="J36" s="29">
        <f>VLOOKUP(H18,BUDGET!$B:$C,2,)</f>
        <v>0</v>
      </c>
      <c r="K36" s="30">
        <f t="shared" si="10"/>
        <v>0</v>
      </c>
      <c r="L36" s="29">
        <f>VLOOKUP(I18,BUDGET!$B:$C,2,)</f>
        <v>0</v>
      </c>
      <c r="M36" s="29">
        <f>VLOOKUP(J18,BUDGET!$B:$C,2,)</f>
        <v>0</v>
      </c>
      <c r="N36" s="30">
        <f t="shared" si="11"/>
        <v>0</v>
      </c>
      <c r="O36" s="29">
        <f>VLOOKUP(K18,BUDGET!$B:$C,2,)</f>
        <v>0</v>
      </c>
      <c r="P36" s="29">
        <f>VLOOKUP(L18,BUDGET!$B:$C,2,)</f>
        <v>0</v>
      </c>
      <c r="Q36" s="30">
        <f t="shared" si="12"/>
        <v>0</v>
      </c>
      <c r="R36" s="29">
        <f>VLOOKUP(M18,BUDGET!$B:$C,2,)</f>
        <v>0</v>
      </c>
      <c r="S36" s="29">
        <f>VLOOKUP(N18,BUDGET!$B:$C,2,)</f>
        <v>0</v>
      </c>
      <c r="T36" s="30">
        <f t="shared" si="13"/>
        <v>0</v>
      </c>
      <c r="U36" s="29">
        <f>VLOOKUP(O18,BUDGET!$B:$C,2,)</f>
        <v>0</v>
      </c>
      <c r="V36" s="29">
        <f>VLOOKUP(P18,BUDGET!$B:$C,2,)</f>
        <v>0</v>
      </c>
      <c r="W36" s="30">
        <f t="shared" si="14"/>
        <v>0</v>
      </c>
      <c r="X36" s="13">
        <f t="shared" si="15"/>
        <v>0</v>
      </c>
      <c r="AE36" s="13"/>
    </row>
    <row r="37" spans="3:31" hidden="1" x14ac:dyDescent="0.2">
      <c r="C37" s="100"/>
      <c r="D37" s="100"/>
      <c r="E37" s="100">
        <f>SUM(E23:E36)</f>
        <v>45.5</v>
      </c>
      <c r="F37" s="100"/>
      <c r="G37" s="100"/>
      <c r="H37" s="13">
        <f>SUM(H23:H36)</f>
        <v>42.75</v>
      </c>
      <c r="K37" s="13">
        <f>SUM(K23:K36)</f>
        <v>44.25</v>
      </c>
      <c r="N37" s="13">
        <f>SUM(N23:N36)</f>
        <v>45.25</v>
      </c>
      <c r="Q37" s="13">
        <f>SUM(Q23:Q36)</f>
        <v>45</v>
      </c>
      <c r="T37" s="13">
        <f>SUM(T23:T36)</f>
        <v>53.25</v>
      </c>
      <c r="W37" s="13">
        <f>SUM(W23:W36)</f>
        <v>40</v>
      </c>
      <c r="X37" s="13">
        <f t="shared" si="15"/>
        <v>316</v>
      </c>
      <c r="AE37" s="13"/>
    </row>
    <row r="38" spans="3:31" hidden="1" x14ac:dyDescent="0.2">
      <c r="AE38" s="13"/>
    </row>
    <row r="39" spans="3:31" ht="12.75" hidden="1" customHeight="1" x14ac:dyDescent="0.2"/>
    <row r="40" spans="3:31" ht="12.75" hidden="1" customHeight="1" x14ac:dyDescent="0.2"/>
    <row r="41" spans="3:31" ht="12.75" hidden="1" customHeight="1" x14ac:dyDescent="0.2"/>
    <row r="42" spans="3:31" ht="12.75" hidden="1" customHeight="1" x14ac:dyDescent="0.2"/>
    <row r="43" spans="3:31" ht="12.75" hidden="1" customHeight="1" x14ac:dyDescent="0.2"/>
    <row r="44" spans="3:31" ht="12.75" hidden="1" customHeight="1" x14ac:dyDescent="0.2"/>
    <row r="45" spans="3:31" ht="12.75" hidden="1" customHeight="1" x14ac:dyDescent="0.2"/>
    <row r="46" spans="3:31" ht="12.75" hidden="1" customHeight="1" x14ac:dyDescent="0.2"/>
    <row r="47" spans="3:31" ht="12.75" hidden="1" customHeight="1" x14ac:dyDescent="0.2"/>
    <row r="48" spans="3:31" ht="12.75" hidden="1" customHeight="1" x14ac:dyDescent="0.2"/>
    <row r="49" ht="12.75" hidden="1" customHeight="1" x14ac:dyDescent="0.2"/>
    <row r="50" ht="12.75" hidden="1" customHeight="1" x14ac:dyDescent="0.2"/>
    <row r="51" ht="12.75" hidden="1" customHeight="1" x14ac:dyDescent="0.2"/>
    <row r="52" ht="12.75" hidden="1" customHeight="1" x14ac:dyDescent="0.2"/>
    <row r="53" ht="12.75" hidden="1" customHeight="1" x14ac:dyDescent="0.2"/>
    <row r="54" ht="12.75" hidden="1" customHeight="1" x14ac:dyDescent="0.2"/>
    <row r="55" ht="12.75" hidden="1" customHeight="1" x14ac:dyDescent="0.2"/>
    <row r="56" ht="12.75" hidden="1" customHeight="1" x14ac:dyDescent="0.2"/>
    <row r="57" ht="12.75" hidden="1" customHeight="1" x14ac:dyDescent="0.2"/>
    <row r="58" ht="12.75" hidden="1" customHeight="1" x14ac:dyDescent="0.2"/>
    <row r="59" ht="12.75" hidden="1" customHeight="1" x14ac:dyDescent="0.2"/>
    <row r="60" ht="12.75" hidden="1" customHeight="1" x14ac:dyDescent="0.2"/>
    <row r="61" ht="12.75" hidden="1" customHeight="1" x14ac:dyDescent="0.2"/>
    <row r="62" ht="12.75" hidden="1" customHeight="1" x14ac:dyDescent="0.2"/>
    <row r="63" ht="12.75" hidden="1" customHeight="1" x14ac:dyDescent="0.2"/>
    <row r="64" ht="12.75" hidden="1" customHeight="1" x14ac:dyDescent="0.2"/>
    <row r="65" ht="12.75" hidden="1" customHeight="1" x14ac:dyDescent="0.2"/>
    <row r="66" ht="12.75" hidden="1" customHeight="1" x14ac:dyDescent="0.2"/>
    <row r="67" ht="12.75" hidden="1" customHeight="1" x14ac:dyDescent="0.2"/>
    <row r="68" ht="12.75" hidden="1" customHeight="1" x14ac:dyDescent="0.2"/>
    <row r="69" ht="12.75" hidden="1" customHeight="1" x14ac:dyDescent="0.2"/>
    <row r="70" ht="12.75" hidden="1" customHeight="1" x14ac:dyDescent="0.2"/>
    <row r="71" ht="12.75" hidden="1" customHeight="1" x14ac:dyDescent="0.2"/>
    <row r="72" ht="12.75" hidden="1" customHeight="1" x14ac:dyDescent="0.2"/>
    <row r="73" ht="12.75" hidden="1" customHeight="1" x14ac:dyDescent="0.2"/>
    <row r="74" ht="12.75" hidden="1" customHeight="1" x14ac:dyDescent="0.2"/>
    <row r="75" ht="12.75" hidden="1" customHeight="1" x14ac:dyDescent="0.2"/>
    <row r="76" ht="12.75" hidden="1" customHeight="1" x14ac:dyDescent="0.2"/>
    <row r="77" ht="12.75" hidden="1" customHeight="1" x14ac:dyDescent="0.2"/>
    <row r="78" ht="12.75" hidden="1" customHeight="1" x14ac:dyDescent="0.2"/>
    <row r="79" ht="12.75" hidden="1" customHeight="1" x14ac:dyDescent="0.2"/>
    <row r="80" ht="12.75" hidden="1" customHeight="1" x14ac:dyDescent="0.2"/>
    <row r="81" ht="12.75" hidden="1" customHeight="1" x14ac:dyDescent="0.2"/>
    <row r="82" ht="12.75" hidden="1" customHeight="1" x14ac:dyDescent="0.2"/>
    <row r="83" ht="12.75" hidden="1" customHeight="1" x14ac:dyDescent="0.2"/>
    <row r="84" ht="12.75" hidden="1" customHeight="1" x14ac:dyDescent="0.2"/>
    <row r="85" ht="12.75" hidden="1" customHeight="1" x14ac:dyDescent="0.2"/>
    <row r="86" ht="12.75" hidden="1" customHeight="1" x14ac:dyDescent="0.2"/>
    <row r="87" ht="12.75" hidden="1" customHeight="1" x14ac:dyDescent="0.2"/>
    <row r="88" ht="12.75" hidden="1" customHeight="1" x14ac:dyDescent="0.2"/>
    <row r="89" ht="12.75" hidden="1" customHeight="1" x14ac:dyDescent="0.2"/>
    <row r="90" ht="12.75" hidden="1" customHeight="1" x14ac:dyDescent="0.2"/>
    <row r="91" ht="12.75" hidden="1" customHeight="1" x14ac:dyDescent="0.2"/>
    <row r="92" ht="12.75" hidden="1" customHeight="1" x14ac:dyDescent="0.2"/>
    <row r="93" ht="12.75" hidden="1" customHeight="1" x14ac:dyDescent="0.2"/>
    <row r="94" ht="12.75" hidden="1" customHeight="1" x14ac:dyDescent="0.2"/>
    <row r="95" ht="12.75" hidden="1" customHeight="1" x14ac:dyDescent="0.2"/>
    <row r="96" ht="12.75" hidden="1" customHeight="1" x14ac:dyDescent="0.2"/>
    <row r="97" ht="12.75" hidden="1" customHeight="1" x14ac:dyDescent="0.2"/>
    <row r="98" ht="12.75" hidden="1" customHeight="1" x14ac:dyDescent="0.2"/>
    <row r="99" ht="12.75" hidden="1" customHeight="1" x14ac:dyDescent="0.2"/>
    <row r="100" ht="12.75" hidden="1" customHeight="1" x14ac:dyDescent="0.2"/>
    <row r="101" ht="12.75" hidden="1" customHeight="1" x14ac:dyDescent="0.2"/>
    <row r="102" ht="12.75" hidden="1" customHeight="1" x14ac:dyDescent="0.2"/>
    <row r="103" ht="12.75" hidden="1" customHeight="1" x14ac:dyDescent="0.2"/>
    <row r="104" ht="12.75" hidden="1" customHeight="1" x14ac:dyDescent="0.2"/>
    <row r="105" ht="12.75" hidden="1" customHeight="1" x14ac:dyDescent="0.2"/>
    <row r="106" ht="12.75" hidden="1" customHeight="1" x14ac:dyDescent="0.2"/>
    <row r="107" ht="12.75" hidden="1" customHeight="1" x14ac:dyDescent="0.2"/>
    <row r="108" ht="12.75" hidden="1" customHeight="1" x14ac:dyDescent="0.2"/>
    <row r="109" ht="12.75" hidden="1" customHeight="1" x14ac:dyDescent="0.2"/>
    <row r="110" ht="12.75" hidden="1" customHeight="1" x14ac:dyDescent="0.2"/>
    <row r="111" ht="12.75" hidden="1" customHeight="1" x14ac:dyDescent="0.2"/>
    <row r="112" ht="12.75" hidden="1" customHeight="1" x14ac:dyDescent="0.2"/>
    <row r="113" ht="12.75" hidden="1" customHeight="1" x14ac:dyDescent="0.2"/>
    <row r="114" ht="12.75" hidden="1" customHeight="1" x14ac:dyDescent="0.2"/>
    <row r="115" ht="12.75" hidden="1" customHeight="1" x14ac:dyDescent="0.2"/>
    <row r="116" ht="12.75" hidden="1" customHeight="1" x14ac:dyDescent="0.2"/>
    <row r="117" ht="12.75" hidden="1" customHeight="1" x14ac:dyDescent="0.2"/>
    <row r="118" ht="12.75" hidden="1" customHeight="1" x14ac:dyDescent="0.2"/>
    <row r="119" ht="12.75" hidden="1" customHeight="1" x14ac:dyDescent="0.2"/>
    <row r="120" ht="12.75" hidden="1" customHeight="1" x14ac:dyDescent="0.2"/>
    <row r="121" ht="12.75" hidden="1" customHeight="1" x14ac:dyDescent="0.2"/>
    <row r="122" ht="12.75" hidden="1" customHeight="1" x14ac:dyDescent="0.2"/>
    <row r="123" ht="12.75" hidden="1" customHeight="1" x14ac:dyDescent="0.2"/>
    <row r="124" ht="12.75" hidden="1" customHeight="1" x14ac:dyDescent="0.2"/>
    <row r="125" ht="12.75" hidden="1" customHeight="1" x14ac:dyDescent="0.2"/>
    <row r="126" ht="12.75" hidden="1" customHeight="1" x14ac:dyDescent="0.2"/>
    <row r="127" ht="12.75" hidden="1" customHeight="1" x14ac:dyDescent="0.2"/>
    <row r="128" ht="12.75" hidden="1" customHeight="1" x14ac:dyDescent="0.2"/>
    <row r="129" ht="12.75" hidden="1" customHeight="1" x14ac:dyDescent="0.2"/>
    <row r="130" ht="12.75" hidden="1" customHeight="1" x14ac:dyDescent="0.2"/>
    <row r="131" ht="12.75" hidden="1" customHeight="1" x14ac:dyDescent="0.2"/>
    <row r="132" ht="12.75" hidden="1" customHeight="1" x14ac:dyDescent="0.2"/>
    <row r="133" ht="12.75" hidden="1" customHeight="1" x14ac:dyDescent="0.2"/>
    <row r="134" ht="12.75" hidden="1" customHeight="1" x14ac:dyDescent="0.2"/>
    <row r="135" ht="12.75" hidden="1" customHeight="1" x14ac:dyDescent="0.2"/>
    <row r="136" ht="12.75" hidden="1" customHeight="1" x14ac:dyDescent="0.2"/>
    <row r="137" ht="12.75" hidden="1" customHeight="1" x14ac:dyDescent="0.2"/>
    <row r="138" ht="12.75" hidden="1" customHeight="1" x14ac:dyDescent="0.2"/>
    <row r="139" ht="12.75" hidden="1" customHeight="1" x14ac:dyDescent="0.2"/>
    <row r="140" ht="12.75" hidden="1" customHeight="1" x14ac:dyDescent="0.2"/>
    <row r="141" ht="12.75" hidden="1" customHeight="1" x14ac:dyDescent="0.2"/>
    <row r="142" ht="12.75" hidden="1" customHeight="1" x14ac:dyDescent="0.2"/>
    <row r="143" ht="12.75" hidden="1" customHeight="1" x14ac:dyDescent="0.2"/>
    <row r="144" ht="12.75" hidden="1" customHeight="1" x14ac:dyDescent="0.2"/>
    <row r="145" ht="12.75" hidden="1" customHeight="1" x14ac:dyDescent="0.2"/>
    <row r="146" ht="12.75" hidden="1" customHeight="1" x14ac:dyDescent="0.2"/>
    <row r="147" ht="12.75" hidden="1" customHeight="1" x14ac:dyDescent="0.2"/>
    <row r="148" ht="12.75" hidden="1" customHeight="1" x14ac:dyDescent="0.2"/>
    <row r="149" ht="12.75" hidden="1" customHeight="1" x14ac:dyDescent="0.2"/>
    <row r="150" ht="12.75" hidden="1" customHeight="1" x14ac:dyDescent="0.2"/>
    <row r="151" ht="12.75" hidden="1" customHeight="1" x14ac:dyDescent="0.2"/>
    <row r="152" ht="12.75" hidden="1" customHeight="1" x14ac:dyDescent="0.2"/>
    <row r="153" ht="12.75" hidden="1" customHeight="1" x14ac:dyDescent="0.2"/>
    <row r="154" ht="12.75" hidden="1" customHeight="1" x14ac:dyDescent="0.2"/>
    <row r="155" ht="12.75" hidden="1" customHeight="1" x14ac:dyDescent="0.2"/>
    <row r="156" ht="12.75" hidden="1" customHeight="1" x14ac:dyDescent="0.2"/>
    <row r="157" ht="12.75" hidden="1" customHeight="1" x14ac:dyDescent="0.2"/>
    <row r="158" ht="12.75" hidden="1" customHeight="1" x14ac:dyDescent="0.2"/>
    <row r="159" ht="12.75" hidden="1" customHeight="1" x14ac:dyDescent="0.2"/>
    <row r="160" ht="12.75" hidden="1" customHeight="1" x14ac:dyDescent="0.2"/>
    <row r="161" ht="12.75" hidden="1" customHeight="1" x14ac:dyDescent="0.2"/>
    <row r="162" ht="12.75" hidden="1" customHeight="1" x14ac:dyDescent="0.2"/>
    <row r="163" ht="12.75" hidden="1" customHeight="1" x14ac:dyDescent="0.2"/>
    <row r="164" ht="12.75" hidden="1" customHeight="1" x14ac:dyDescent="0.2"/>
    <row r="165" ht="12.75" hidden="1" customHeight="1" x14ac:dyDescent="0.2"/>
    <row r="166" ht="12.75" hidden="1" customHeight="1" x14ac:dyDescent="0.2"/>
    <row r="167" ht="12.75" hidden="1" customHeight="1" x14ac:dyDescent="0.2"/>
    <row r="168" ht="12.75" hidden="1" customHeight="1" x14ac:dyDescent="0.2"/>
    <row r="169" ht="12.75" hidden="1" customHeight="1" x14ac:dyDescent="0.2"/>
    <row r="170" ht="12.75" hidden="1" customHeight="1" x14ac:dyDescent="0.2"/>
    <row r="171" ht="12.75" hidden="1" customHeight="1" x14ac:dyDescent="0.2"/>
    <row r="172" ht="12.75" hidden="1" customHeight="1" x14ac:dyDescent="0.2"/>
    <row r="173" ht="12.75" hidden="1" customHeight="1" x14ac:dyDescent="0.2"/>
    <row r="174" ht="12.75" hidden="1" customHeight="1" x14ac:dyDescent="0.2"/>
    <row r="175" ht="12.75" hidden="1" customHeight="1" x14ac:dyDescent="0.2"/>
    <row r="176" ht="12.75" hidden="1" customHeight="1" x14ac:dyDescent="0.2"/>
    <row r="177" ht="12.75" hidden="1" customHeight="1" x14ac:dyDescent="0.2"/>
    <row r="178" ht="12.75" hidden="1" customHeight="1" x14ac:dyDescent="0.2"/>
    <row r="179" ht="12.75" hidden="1" customHeight="1" x14ac:dyDescent="0.2"/>
    <row r="180" ht="12.75" hidden="1" customHeight="1" x14ac:dyDescent="0.2"/>
    <row r="181" ht="12.75" hidden="1" customHeight="1" x14ac:dyDescent="0.2"/>
    <row r="182" ht="12.75" hidden="1" customHeight="1" x14ac:dyDescent="0.2"/>
    <row r="183" ht="12.75" hidden="1" customHeight="1" x14ac:dyDescent="0.2"/>
    <row r="184" ht="12.75" hidden="1" customHeight="1" x14ac:dyDescent="0.2"/>
    <row r="185" ht="12.75" hidden="1" customHeight="1" x14ac:dyDescent="0.2"/>
    <row r="186" ht="12.75" hidden="1" customHeight="1" x14ac:dyDescent="0.2"/>
    <row r="187" ht="12.75" hidden="1" customHeight="1" x14ac:dyDescent="0.2"/>
    <row r="188" ht="12.75" hidden="1" customHeight="1" x14ac:dyDescent="0.2"/>
    <row r="189" ht="12.75" hidden="1" customHeight="1" x14ac:dyDescent="0.2"/>
    <row r="190" ht="12.75" hidden="1" customHeight="1" x14ac:dyDescent="0.2"/>
    <row r="191" ht="12.75" hidden="1" customHeight="1" x14ac:dyDescent="0.2"/>
    <row r="192" ht="12.75" hidden="1" customHeight="1" x14ac:dyDescent="0.2"/>
    <row r="193" ht="12.75" hidden="1" customHeight="1" x14ac:dyDescent="0.2"/>
    <row r="194" ht="12.75" hidden="1" customHeight="1" x14ac:dyDescent="0.2"/>
    <row r="195" ht="12.75" hidden="1" customHeight="1" x14ac:dyDescent="0.2"/>
    <row r="196" ht="12.75" hidden="1" customHeight="1" x14ac:dyDescent="0.2"/>
    <row r="197" ht="12.75" hidden="1" customHeight="1" x14ac:dyDescent="0.2"/>
    <row r="198" ht="12.75" hidden="1" customHeight="1" x14ac:dyDescent="0.2"/>
    <row r="199" ht="12.75" hidden="1" customHeight="1" x14ac:dyDescent="0.2"/>
    <row r="200" ht="12.75" hidden="1" customHeight="1" x14ac:dyDescent="0.2"/>
    <row r="201" ht="12.75" hidden="1" customHeight="1" x14ac:dyDescent="0.2"/>
    <row r="202" ht="12.75" hidden="1" customHeight="1" x14ac:dyDescent="0.2"/>
    <row r="203" ht="12.75" hidden="1" customHeight="1" x14ac:dyDescent="0.2"/>
  </sheetData>
  <sheetProtection selectLockedCells="1"/>
  <mergeCells count="40">
    <mergeCell ref="M19:N19"/>
    <mergeCell ref="U22:W22"/>
    <mergeCell ref="C22:E22"/>
    <mergeCell ref="F22:H22"/>
    <mergeCell ref="I22:K22"/>
    <mergeCell ref="L22:N22"/>
    <mergeCell ref="O22:Q22"/>
    <mergeCell ref="R22:T22"/>
    <mergeCell ref="K4:L4"/>
    <mergeCell ref="M4:N4"/>
    <mergeCell ref="O4:P4"/>
    <mergeCell ref="O19:P19"/>
    <mergeCell ref="C20:D20"/>
    <mergeCell ref="E20:F20"/>
    <mergeCell ref="G20:H20"/>
    <mergeCell ref="I20:J20"/>
    <mergeCell ref="K20:L20"/>
    <mergeCell ref="M20:N20"/>
    <mergeCell ref="O20:P20"/>
    <mergeCell ref="C19:D19"/>
    <mergeCell ref="E19:F19"/>
    <mergeCell ref="G19:H19"/>
    <mergeCell ref="I19:J19"/>
    <mergeCell ref="K19:L19"/>
    <mergeCell ref="J1:S2"/>
    <mergeCell ref="A3:A4"/>
    <mergeCell ref="B3:B4"/>
    <mergeCell ref="C3:D3"/>
    <mergeCell ref="E3:F3"/>
    <mergeCell ref="G3:H3"/>
    <mergeCell ref="I3:J3"/>
    <mergeCell ref="K3:L3"/>
    <mergeCell ref="M3:N3"/>
    <mergeCell ref="O3:P3"/>
    <mergeCell ref="Q3:Q4"/>
    <mergeCell ref="R3:R4"/>
    <mergeCell ref="C4:D4"/>
    <mergeCell ref="E4:F4"/>
    <mergeCell ref="G4:H4"/>
    <mergeCell ref="I4:J4"/>
  </mergeCells>
  <conditionalFormatting sqref="R20:T20">
    <cfRule type="cellIs" dxfId="39" priority="47" operator="lessThanOrEqual">
      <formula>#REF!</formula>
    </cfRule>
    <cfRule type="cellIs" dxfId="38" priority="48" operator="greaterThan">
      <formula>#REF!</formula>
    </cfRule>
  </conditionalFormatting>
  <conditionalFormatting sqref="R19:T19">
    <cfRule type="cellIs" dxfId="37" priority="49" operator="greaterThan">
      <formula>#REF!</formula>
    </cfRule>
    <cfRule type="cellIs" dxfId="36" priority="50" operator="lessThanOrEqual">
      <formula>#REF!</formula>
    </cfRule>
  </conditionalFormatting>
  <dataValidations count="2">
    <dataValidation type="decimal" allowBlank="1" showInputMessage="1" showErrorMessage="1" sqref="A3:A4 C4:P4">
      <formula1>0</formula1>
      <formula2>24</formula2>
    </dataValidation>
    <dataValidation type="list" allowBlank="1" showInputMessage="1" showErrorMessage="1" sqref="C5:P18">
      <formula1>TIME</formula1>
    </dataValidation>
  </dataValidations>
  <printOptions horizontalCentered="1" verticalCentered="1"/>
  <pageMargins left="0.23622047244094491" right="0.23622047244094491" top="0.19685039370078741" bottom="0" header="0.31496062992125984" footer="0.31496062992125984"/>
  <pageSetup paperSize="9" scale="108" orientation="landscape" r:id="rId1"/>
  <headerFooter alignWithMargins="0">
    <oddFooter>&amp;C&amp;D    &amp;T</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03"/>
  <sheetViews>
    <sheetView zoomScaleNormal="100" zoomScaleSheetLayoutView="80" workbookViewId="0">
      <selection activeCell="Q20" sqref="Q20"/>
    </sheetView>
  </sheetViews>
  <sheetFormatPr defaultColWidth="9.140625" defaultRowHeight="12.75" customHeight="1" zeroHeight="1" x14ac:dyDescent="0.2"/>
  <cols>
    <col min="1" max="1" width="19.28515625" style="13" customWidth="1"/>
    <col min="2" max="2" width="5.140625" style="101" bestFit="1" customWidth="1"/>
    <col min="3" max="3" width="6.28515625" style="13" bestFit="1" customWidth="1"/>
    <col min="4" max="4" width="6" style="13" customWidth="1"/>
    <col min="5" max="5" width="7" style="13" bestFit="1" customWidth="1"/>
    <col min="6" max="6" width="6.28515625" style="13" bestFit="1" customWidth="1"/>
    <col min="7" max="7" width="6.85546875" style="13" bestFit="1" customWidth="1"/>
    <col min="8" max="8" width="7.5703125" style="13" bestFit="1" customWidth="1"/>
    <col min="9" max="9" width="6.85546875" style="13" customWidth="1"/>
    <col min="10" max="10" width="6" style="13" bestFit="1" customWidth="1"/>
    <col min="11" max="11" width="6" style="13" customWidth="1"/>
    <col min="12" max="12" width="7.140625" style="13" bestFit="1" customWidth="1"/>
    <col min="13" max="13" width="6" style="13" customWidth="1"/>
    <col min="14" max="14" width="6.28515625" style="13" bestFit="1" customWidth="1"/>
    <col min="15" max="15" width="6.85546875" style="13" customWidth="1"/>
    <col min="16" max="16" width="7.140625" style="13" bestFit="1" customWidth="1"/>
    <col min="17" max="17" width="8.140625" style="13" bestFit="1" customWidth="1"/>
    <col min="18" max="18" width="8.28515625" style="101" bestFit="1" customWidth="1"/>
    <col min="19" max="19" width="6" style="13" bestFit="1" customWidth="1"/>
    <col min="20" max="21" width="18" style="13" bestFit="1" customWidth="1"/>
    <col min="22" max="22" width="9.85546875" style="13" bestFit="1" customWidth="1"/>
    <col min="23" max="23" width="11.28515625" style="13" customWidth="1"/>
    <col min="24" max="24" width="8.42578125" style="13" customWidth="1"/>
    <col min="25" max="25" width="7" style="13" customWidth="1"/>
    <col min="26" max="28" width="9.140625" style="13"/>
    <col min="29" max="29" width="11.42578125" style="13" customWidth="1"/>
    <col min="30" max="30" width="3.42578125" style="13" customWidth="1"/>
    <col min="31" max="31" width="11.42578125" style="101" customWidth="1"/>
    <col min="32" max="32" width="11.42578125" style="13" customWidth="1"/>
    <col min="33" max="16384" width="9.140625" style="13"/>
  </cols>
  <sheetData>
    <row r="1" spans="1:31" ht="17.100000000000001" customHeight="1" x14ac:dyDescent="0.2">
      <c r="A1" s="11"/>
      <c r="B1" s="31"/>
      <c r="C1" s="11"/>
      <c r="D1" s="11"/>
      <c r="E1" s="11"/>
      <c r="F1" s="12"/>
      <c r="H1" s="14" t="s">
        <v>8</v>
      </c>
      <c r="I1" s="15">
        <v>45</v>
      </c>
      <c r="J1" s="109"/>
      <c r="K1" s="109"/>
      <c r="L1" s="109"/>
      <c r="M1" s="109"/>
      <c r="N1" s="109"/>
      <c r="O1" s="109"/>
      <c r="P1" s="109"/>
      <c r="Q1" s="109"/>
      <c r="R1" s="109"/>
      <c r="S1" s="109"/>
    </row>
    <row r="2" spans="1:31" ht="17.100000000000001" customHeight="1" thickBot="1" x14ac:dyDescent="0.25">
      <c r="A2" s="12"/>
      <c r="B2" s="32"/>
      <c r="C2" s="40"/>
      <c r="D2" s="40"/>
      <c r="E2" s="40"/>
      <c r="F2" s="40"/>
      <c r="G2" s="40"/>
      <c r="H2" s="40"/>
      <c r="I2" s="40"/>
      <c r="J2" s="109"/>
      <c r="K2" s="109"/>
      <c r="L2" s="109"/>
      <c r="M2" s="109"/>
      <c r="N2" s="109"/>
      <c r="O2" s="109"/>
      <c r="P2" s="109"/>
      <c r="Q2" s="109"/>
      <c r="R2" s="109"/>
      <c r="S2" s="109"/>
      <c r="U2" s="11"/>
      <c r="Y2" s="11"/>
      <c r="Z2" s="16"/>
      <c r="AC2" s="101"/>
      <c r="AE2" s="13"/>
    </row>
    <row r="3" spans="1:31" ht="17.100000000000001" customHeight="1" x14ac:dyDescent="0.2">
      <c r="A3" s="110" t="s">
        <v>9</v>
      </c>
      <c r="B3" s="112" t="s">
        <v>29</v>
      </c>
      <c r="C3" s="114">
        <f>VLOOKUP($I$1,BUDGET!$I:$J,2,)</f>
        <v>42309</v>
      </c>
      <c r="D3" s="115"/>
      <c r="E3" s="114">
        <f>VLOOKUP($I$1,BUDGET!$I:$J,2,)+1</f>
        <v>42310</v>
      </c>
      <c r="F3" s="115"/>
      <c r="G3" s="114">
        <f>VLOOKUP($I$1,BUDGET!$I:$J,2,)+2</f>
        <v>42311</v>
      </c>
      <c r="H3" s="115"/>
      <c r="I3" s="114">
        <f>VLOOKUP($I$1,BUDGET!$I:$J,2,)+3</f>
        <v>42312</v>
      </c>
      <c r="J3" s="115"/>
      <c r="K3" s="114">
        <f>VLOOKUP($I$1,BUDGET!$I:$J,2,)+4</f>
        <v>42313</v>
      </c>
      <c r="L3" s="115"/>
      <c r="M3" s="114">
        <f>VLOOKUP($I$1,BUDGET!$I:$J,2,)+5</f>
        <v>42314</v>
      </c>
      <c r="N3" s="115"/>
      <c r="O3" s="114">
        <f>VLOOKUP($I$1,BUDGET!$I:$J,2,)+6</f>
        <v>42315</v>
      </c>
      <c r="P3" s="115"/>
      <c r="Q3" s="116" t="s">
        <v>10</v>
      </c>
      <c r="R3" s="118" t="s">
        <v>30</v>
      </c>
      <c r="S3" s="13" t="s">
        <v>0</v>
      </c>
      <c r="AB3" s="101"/>
      <c r="AE3" s="13"/>
    </row>
    <row r="4" spans="1:31" ht="17.100000000000001" customHeight="1" thickBot="1" x14ac:dyDescent="0.25">
      <c r="A4" s="111"/>
      <c r="B4" s="113"/>
      <c r="C4" s="120" t="s">
        <v>11</v>
      </c>
      <c r="D4" s="108"/>
      <c r="E4" s="107" t="s">
        <v>12</v>
      </c>
      <c r="F4" s="108"/>
      <c r="G4" s="107" t="s">
        <v>13</v>
      </c>
      <c r="H4" s="108"/>
      <c r="I4" s="107" t="s">
        <v>14</v>
      </c>
      <c r="J4" s="108"/>
      <c r="K4" s="107" t="s">
        <v>15</v>
      </c>
      <c r="L4" s="108"/>
      <c r="M4" s="107" t="s">
        <v>16</v>
      </c>
      <c r="N4" s="108"/>
      <c r="O4" s="107" t="s">
        <v>17</v>
      </c>
      <c r="P4" s="108"/>
      <c r="Q4" s="117"/>
      <c r="R4" s="119"/>
      <c r="AC4" s="18" t="s">
        <v>0</v>
      </c>
    </row>
    <row r="5" spans="1:31" ht="17.100000000000001" customHeight="1" x14ac:dyDescent="0.2">
      <c r="A5" s="82" t="s">
        <v>65</v>
      </c>
      <c r="B5" s="33"/>
      <c r="C5" s="86">
        <v>8.3000000000000007</v>
      </c>
      <c r="D5" s="87">
        <v>17</v>
      </c>
      <c r="E5" s="86">
        <v>8</v>
      </c>
      <c r="F5" s="87">
        <v>16.299999999999997</v>
      </c>
      <c r="G5" s="86">
        <v>12.450000000000001</v>
      </c>
      <c r="H5" s="87">
        <v>21.299999999999997</v>
      </c>
      <c r="I5" s="88"/>
      <c r="J5" s="89"/>
      <c r="K5" s="88">
        <v>8</v>
      </c>
      <c r="L5" s="89">
        <v>16.299999999999997</v>
      </c>
      <c r="M5" s="86">
        <v>8</v>
      </c>
      <c r="N5" s="87">
        <v>16.299999999999997</v>
      </c>
      <c r="O5" s="86"/>
      <c r="P5" s="87"/>
      <c r="Q5" s="90">
        <f t="shared" ref="Q5:Q18" si="0">X23</f>
        <v>39</v>
      </c>
      <c r="R5" s="91">
        <f>COUNTBLANK(C5:P5)/2</f>
        <v>2</v>
      </c>
      <c r="S5" s="19"/>
    </row>
    <row r="6" spans="1:31" ht="17.100000000000001" customHeight="1" x14ac:dyDescent="0.2">
      <c r="A6" s="83" t="s">
        <v>66</v>
      </c>
      <c r="B6" s="34"/>
      <c r="C6" s="86" t="s">
        <v>3</v>
      </c>
      <c r="D6" s="87" t="s">
        <v>3</v>
      </c>
      <c r="E6" s="86"/>
      <c r="F6" s="87"/>
      <c r="G6" s="86" t="s">
        <v>3</v>
      </c>
      <c r="H6" s="87" t="s">
        <v>3</v>
      </c>
      <c r="I6" s="86" t="s">
        <v>3</v>
      </c>
      <c r="J6" s="92" t="s">
        <v>3</v>
      </c>
      <c r="K6" s="86" t="s">
        <v>3</v>
      </c>
      <c r="L6" s="87" t="s">
        <v>3</v>
      </c>
      <c r="M6" s="86"/>
      <c r="N6" s="87"/>
      <c r="O6" s="86" t="s">
        <v>3</v>
      </c>
      <c r="P6" s="92" t="s">
        <v>3</v>
      </c>
      <c r="Q6" s="93">
        <f t="shared" si="0"/>
        <v>0</v>
      </c>
      <c r="R6" s="91">
        <f t="shared" ref="R6:R18" si="1">COUNTBLANK(C6:P6)/2</f>
        <v>2</v>
      </c>
      <c r="S6" s="19"/>
    </row>
    <row r="7" spans="1:31" ht="17.100000000000001" customHeight="1" x14ac:dyDescent="0.2">
      <c r="A7" s="83" t="s">
        <v>67</v>
      </c>
      <c r="B7" s="34"/>
      <c r="C7" s="86">
        <v>8.3000000000000007</v>
      </c>
      <c r="D7" s="87">
        <v>17</v>
      </c>
      <c r="E7" s="86">
        <v>8</v>
      </c>
      <c r="F7" s="87">
        <v>16.299999999999997</v>
      </c>
      <c r="G7" s="86">
        <v>8</v>
      </c>
      <c r="H7" s="87">
        <v>16.299999999999997</v>
      </c>
      <c r="I7" s="86">
        <v>12.450000000000001</v>
      </c>
      <c r="J7" s="87">
        <v>21.299999999999997</v>
      </c>
      <c r="K7" s="86">
        <v>13</v>
      </c>
      <c r="L7" s="87">
        <v>21.299999999999997</v>
      </c>
      <c r="M7" s="86"/>
      <c r="N7" s="87"/>
      <c r="O7" s="86"/>
      <c r="P7" s="87"/>
      <c r="Q7" s="93">
        <f t="shared" si="0"/>
        <v>39</v>
      </c>
      <c r="R7" s="91">
        <f t="shared" si="1"/>
        <v>2</v>
      </c>
      <c r="S7" s="19"/>
    </row>
    <row r="8" spans="1:31" ht="17.100000000000001" customHeight="1" x14ac:dyDescent="0.2">
      <c r="A8" s="83" t="s">
        <v>68</v>
      </c>
      <c r="B8" s="34"/>
      <c r="C8" s="86"/>
      <c r="D8" s="87"/>
      <c r="E8" s="86">
        <v>12.450000000000001</v>
      </c>
      <c r="F8" s="87">
        <v>21.299999999999997</v>
      </c>
      <c r="G8" s="86">
        <v>13</v>
      </c>
      <c r="H8" s="87">
        <v>21.299999999999997</v>
      </c>
      <c r="I8" s="86">
        <v>8</v>
      </c>
      <c r="J8" s="87">
        <v>16.299999999999997</v>
      </c>
      <c r="K8" s="86"/>
      <c r="L8" s="87"/>
      <c r="M8" s="86">
        <v>8</v>
      </c>
      <c r="N8" s="87">
        <v>16.299999999999997</v>
      </c>
      <c r="O8" s="86">
        <v>12.450000000000001</v>
      </c>
      <c r="P8" s="87">
        <v>20.299999999999997</v>
      </c>
      <c r="Q8" s="93">
        <f t="shared" si="0"/>
        <v>38.25</v>
      </c>
      <c r="R8" s="91">
        <f t="shared" si="1"/>
        <v>2</v>
      </c>
      <c r="S8" s="19"/>
    </row>
    <row r="9" spans="1:31" ht="17.100000000000001" customHeight="1" x14ac:dyDescent="0.2">
      <c r="A9" s="83" t="s">
        <v>69</v>
      </c>
      <c r="B9" s="34"/>
      <c r="C9" s="86">
        <v>11.3</v>
      </c>
      <c r="D9" s="87">
        <v>17.299999999999997</v>
      </c>
      <c r="E9" s="86"/>
      <c r="F9" s="87"/>
      <c r="G9" s="86">
        <v>8</v>
      </c>
      <c r="H9" s="87">
        <v>16.299999999999997</v>
      </c>
      <c r="I9" s="86"/>
      <c r="J9" s="87"/>
      <c r="K9" s="86">
        <v>13</v>
      </c>
      <c r="L9" s="87">
        <v>21.299999999999997</v>
      </c>
      <c r="M9" s="86">
        <v>13</v>
      </c>
      <c r="N9" s="87">
        <v>21.299999999999997</v>
      </c>
      <c r="O9" s="86">
        <v>13</v>
      </c>
      <c r="P9" s="87">
        <v>20.299999999999997</v>
      </c>
      <c r="Q9" s="93">
        <f t="shared" si="0"/>
        <v>36</v>
      </c>
      <c r="R9" s="91">
        <f t="shared" si="1"/>
        <v>2</v>
      </c>
      <c r="S9" s="19"/>
    </row>
    <row r="10" spans="1:31" ht="17.100000000000001" customHeight="1" x14ac:dyDescent="0.2">
      <c r="A10" s="83" t="s">
        <v>70</v>
      </c>
      <c r="B10" s="34"/>
      <c r="C10" s="86">
        <v>11.3</v>
      </c>
      <c r="D10" s="87">
        <v>17.299999999999997</v>
      </c>
      <c r="E10" s="86"/>
      <c r="F10" s="87"/>
      <c r="G10" s="86"/>
      <c r="H10" s="87"/>
      <c r="I10" s="86">
        <v>15.3</v>
      </c>
      <c r="J10" s="87">
        <v>21.299999999999997</v>
      </c>
      <c r="K10" s="86">
        <v>15.3</v>
      </c>
      <c r="L10" s="87">
        <v>21.299999999999997</v>
      </c>
      <c r="M10" s="86"/>
      <c r="N10" s="87"/>
      <c r="O10" s="86">
        <v>12</v>
      </c>
      <c r="P10" s="87">
        <v>18</v>
      </c>
      <c r="Q10" s="93">
        <f t="shared" si="0"/>
        <v>24</v>
      </c>
      <c r="R10" s="91">
        <f t="shared" si="1"/>
        <v>3</v>
      </c>
      <c r="S10" s="19"/>
    </row>
    <row r="11" spans="1:31" ht="17.100000000000001" customHeight="1" x14ac:dyDescent="0.2">
      <c r="A11" s="83" t="s">
        <v>71</v>
      </c>
      <c r="B11" s="34"/>
      <c r="C11" s="86"/>
      <c r="D11" s="87"/>
      <c r="E11" s="86">
        <v>12.450000000000001</v>
      </c>
      <c r="F11" s="87">
        <v>21.299999999999997</v>
      </c>
      <c r="G11" s="86">
        <v>8</v>
      </c>
      <c r="H11" s="87">
        <v>16.299999999999997</v>
      </c>
      <c r="I11" s="86">
        <v>8</v>
      </c>
      <c r="J11" s="87">
        <v>16.299999999999997</v>
      </c>
      <c r="K11" s="86"/>
      <c r="L11" s="87"/>
      <c r="M11" s="86">
        <v>8</v>
      </c>
      <c r="N11" s="87">
        <v>16.299999999999997</v>
      </c>
      <c r="O11" s="86">
        <v>7</v>
      </c>
      <c r="P11" s="87">
        <v>15.3</v>
      </c>
      <c r="Q11" s="93">
        <f t="shared" si="0"/>
        <v>39</v>
      </c>
      <c r="R11" s="91">
        <f t="shared" si="1"/>
        <v>2</v>
      </c>
      <c r="S11" s="19"/>
    </row>
    <row r="12" spans="1:31" ht="17.100000000000001" customHeight="1" x14ac:dyDescent="0.2">
      <c r="A12" s="83" t="s">
        <v>72</v>
      </c>
      <c r="B12" s="34"/>
      <c r="C12" s="86">
        <v>12.3</v>
      </c>
      <c r="D12" s="87">
        <v>17.299999999999997</v>
      </c>
      <c r="E12" s="86">
        <v>16.299999999999997</v>
      </c>
      <c r="F12" s="87">
        <v>21.299999999999997</v>
      </c>
      <c r="G12" s="86">
        <v>16.299999999999997</v>
      </c>
      <c r="H12" s="87">
        <v>21.299999999999997</v>
      </c>
      <c r="I12" s="86"/>
      <c r="J12" s="87"/>
      <c r="K12" s="86"/>
      <c r="L12" s="87"/>
      <c r="M12" s="86">
        <v>16.299999999999997</v>
      </c>
      <c r="N12" s="87">
        <v>21.299999999999997</v>
      </c>
      <c r="O12" s="86">
        <v>12.3</v>
      </c>
      <c r="P12" s="87">
        <v>20.299999999999997</v>
      </c>
      <c r="Q12" s="93">
        <f t="shared" si="0"/>
        <v>27.25</v>
      </c>
      <c r="R12" s="91">
        <f t="shared" si="1"/>
        <v>2</v>
      </c>
      <c r="S12" s="19"/>
    </row>
    <row r="13" spans="1:31" ht="17.100000000000001" customHeight="1" x14ac:dyDescent="0.2">
      <c r="A13" s="83" t="s">
        <v>73</v>
      </c>
      <c r="B13" s="34"/>
      <c r="C13" s="86" t="s">
        <v>3</v>
      </c>
      <c r="D13" s="87" t="s">
        <v>3</v>
      </c>
      <c r="E13" s="86"/>
      <c r="F13" s="87"/>
      <c r="G13" s="86" t="s">
        <v>3</v>
      </c>
      <c r="H13" s="87" t="s">
        <v>3</v>
      </c>
      <c r="I13" s="86"/>
      <c r="J13" s="87"/>
      <c r="K13" s="86" t="s">
        <v>3</v>
      </c>
      <c r="L13" s="87" t="s">
        <v>3</v>
      </c>
      <c r="M13" s="86"/>
      <c r="N13" s="87"/>
      <c r="O13" s="86" t="s">
        <v>3</v>
      </c>
      <c r="P13" s="87" t="s">
        <v>3</v>
      </c>
      <c r="Q13" s="93">
        <f t="shared" si="0"/>
        <v>0</v>
      </c>
      <c r="R13" s="91">
        <f t="shared" si="1"/>
        <v>3</v>
      </c>
      <c r="S13" s="19"/>
    </row>
    <row r="14" spans="1:31" ht="17.100000000000001" customHeight="1" x14ac:dyDescent="0.2">
      <c r="A14" s="83" t="s">
        <v>75</v>
      </c>
      <c r="B14" s="34"/>
      <c r="C14" s="86">
        <v>8.3000000000000007</v>
      </c>
      <c r="D14" s="87">
        <v>17</v>
      </c>
      <c r="E14" s="86"/>
      <c r="F14" s="87"/>
      <c r="G14" s="86"/>
      <c r="H14" s="87"/>
      <c r="I14" s="86">
        <v>12.450000000000001</v>
      </c>
      <c r="J14" s="87">
        <v>21.299999999999997</v>
      </c>
      <c r="K14" s="86">
        <v>8</v>
      </c>
      <c r="L14" s="87">
        <v>16.299999999999997</v>
      </c>
      <c r="M14" s="86">
        <v>13</v>
      </c>
      <c r="N14" s="87">
        <v>21.299999999999997</v>
      </c>
      <c r="O14" s="86">
        <v>15</v>
      </c>
      <c r="P14" s="87">
        <v>20.299999999999997</v>
      </c>
      <c r="Q14" s="93">
        <f t="shared" si="0"/>
        <v>36.75</v>
      </c>
      <c r="R14" s="91">
        <f t="shared" si="1"/>
        <v>2</v>
      </c>
      <c r="S14" s="19"/>
    </row>
    <row r="15" spans="1:31" ht="17.100000000000001" customHeight="1" x14ac:dyDescent="0.2">
      <c r="A15" s="83" t="s">
        <v>74</v>
      </c>
      <c r="B15" s="34"/>
      <c r="C15" s="86" t="s">
        <v>3</v>
      </c>
      <c r="D15" s="87" t="s">
        <v>3</v>
      </c>
      <c r="E15" s="86"/>
      <c r="F15" s="87"/>
      <c r="G15" s="86" t="s">
        <v>3</v>
      </c>
      <c r="H15" s="87" t="s">
        <v>3</v>
      </c>
      <c r="I15" s="86" t="s">
        <v>3</v>
      </c>
      <c r="J15" s="87" t="s">
        <v>3</v>
      </c>
      <c r="K15" s="86" t="s">
        <v>3</v>
      </c>
      <c r="L15" s="87" t="s">
        <v>3</v>
      </c>
      <c r="M15" s="86"/>
      <c r="N15" s="87"/>
      <c r="O15" s="86"/>
      <c r="P15" s="87"/>
      <c r="Q15" s="93">
        <f t="shared" si="0"/>
        <v>0</v>
      </c>
      <c r="R15" s="91">
        <f t="shared" si="1"/>
        <v>3</v>
      </c>
      <c r="S15" s="19"/>
    </row>
    <row r="16" spans="1:31" ht="17.100000000000001" customHeight="1" x14ac:dyDescent="0.2">
      <c r="A16" s="84"/>
      <c r="B16" s="34"/>
      <c r="C16" s="86"/>
      <c r="D16" s="92"/>
      <c r="E16" s="86"/>
      <c r="F16" s="92"/>
      <c r="G16" s="86"/>
      <c r="H16" s="92"/>
      <c r="I16" s="86"/>
      <c r="J16" s="92"/>
      <c r="K16" s="86"/>
      <c r="L16" s="92"/>
      <c r="M16" s="86"/>
      <c r="N16" s="92"/>
      <c r="O16" s="86"/>
      <c r="P16" s="92"/>
      <c r="Q16" s="93">
        <f t="shared" si="0"/>
        <v>0</v>
      </c>
      <c r="R16" s="91">
        <f t="shared" si="1"/>
        <v>7</v>
      </c>
      <c r="S16" s="19"/>
    </row>
    <row r="17" spans="1:31" ht="17.100000000000001" customHeight="1" x14ac:dyDescent="0.2">
      <c r="A17" s="84"/>
      <c r="B17" s="34"/>
      <c r="C17" s="86"/>
      <c r="D17" s="92"/>
      <c r="E17" s="86"/>
      <c r="F17" s="92"/>
      <c r="G17" s="86"/>
      <c r="H17" s="92"/>
      <c r="I17" s="86"/>
      <c r="J17" s="92"/>
      <c r="K17" s="86"/>
      <c r="L17" s="92"/>
      <c r="M17" s="86"/>
      <c r="N17" s="92"/>
      <c r="O17" s="86"/>
      <c r="P17" s="92"/>
      <c r="Q17" s="93">
        <f t="shared" si="0"/>
        <v>0</v>
      </c>
      <c r="R17" s="91">
        <f t="shared" si="1"/>
        <v>7</v>
      </c>
      <c r="S17" s="19"/>
    </row>
    <row r="18" spans="1:31" ht="17.100000000000001" customHeight="1" thickBot="1" x14ac:dyDescent="0.25">
      <c r="A18" s="85"/>
      <c r="B18" s="35"/>
      <c r="C18" s="94"/>
      <c r="D18" s="95"/>
      <c r="E18" s="94"/>
      <c r="F18" s="95"/>
      <c r="G18" s="94"/>
      <c r="H18" s="95"/>
      <c r="I18" s="94"/>
      <c r="J18" s="95"/>
      <c r="K18" s="94"/>
      <c r="L18" s="95"/>
      <c r="M18" s="94"/>
      <c r="N18" s="95"/>
      <c r="O18" s="94"/>
      <c r="P18" s="95"/>
      <c r="Q18" s="96">
        <f t="shared" si="0"/>
        <v>0</v>
      </c>
      <c r="R18" s="97">
        <f t="shared" si="1"/>
        <v>7</v>
      </c>
      <c r="S18" s="19"/>
    </row>
    <row r="19" spans="1:31" ht="17.100000000000001" customHeight="1" x14ac:dyDescent="0.2">
      <c r="A19" s="18" t="s">
        <v>18</v>
      </c>
      <c r="B19" s="36">
        <f>SUM(B5:B18)</f>
        <v>0</v>
      </c>
      <c r="C19" s="105">
        <f>E37</f>
        <v>40.25</v>
      </c>
      <c r="D19" s="105"/>
      <c r="E19" s="105">
        <f>H37</f>
        <v>36.5</v>
      </c>
      <c r="F19" s="105"/>
      <c r="G19" s="105">
        <f>K37</f>
        <v>44</v>
      </c>
      <c r="H19" s="105"/>
      <c r="I19" s="105">
        <f>N37</f>
        <v>37.5</v>
      </c>
      <c r="J19" s="105"/>
      <c r="K19" s="105">
        <f>Q37</f>
        <v>37</v>
      </c>
      <c r="L19" s="105"/>
      <c r="M19" s="105">
        <f>T37</f>
        <v>43.75</v>
      </c>
      <c r="N19" s="105"/>
      <c r="O19" s="105">
        <f>W37</f>
        <v>40.25</v>
      </c>
      <c r="P19" s="105"/>
      <c r="Q19" s="38">
        <f>SUM(Q5:Q18)</f>
        <v>279.25</v>
      </c>
      <c r="R19" s="20"/>
      <c r="S19" s="19"/>
      <c r="T19" s="19"/>
    </row>
    <row r="20" spans="1:31" ht="17.100000000000001" customHeight="1" x14ac:dyDescent="0.2">
      <c r="A20" s="18" t="s">
        <v>28</v>
      </c>
      <c r="B20" s="36"/>
      <c r="C20" s="106">
        <f>COUNTA(D5:D15)-COUNTIF(D5:D15,"H")-COUNTIF(D5:D15,"T")-COUNTIF(D5:D15,"S")-COUNTIF(D5:D15,"AA")-COUNTIF(D5:D15,"AU")-COUNTIF(D5:D15,"FI")-COUNTIF(D5:D15,"HOS")-COUNTIF(D5:D15,"GD")</f>
        <v>6</v>
      </c>
      <c r="D20" s="106"/>
      <c r="E20" s="106">
        <f t="shared" ref="E20" si="2">COUNTA(F5:F15)-COUNTIF(F5:F15,"H")-COUNTIF(F5:F15,"T")-COUNTIF(F5:F15,"S")-COUNTIF(F5:F15,"AA")-COUNTIF(F5:F15,"AU")-COUNTIF(F5:F15,"FI")-COUNTIF(F5:F15,"HOS")-COUNTIF(F5:F15,"GD")</f>
        <v>5</v>
      </c>
      <c r="F20" s="106"/>
      <c r="G20" s="106">
        <f t="shared" ref="G20" si="3">COUNTA(H5:H15)-COUNTIF(H5:H15,"H")-COUNTIF(H5:H15,"T")-COUNTIF(H5:H15,"S")-COUNTIF(H5:H15,"AA")-COUNTIF(H5:H15,"AU")-COUNTIF(H5:H15,"FI")-COUNTIF(H5:H15,"HOS")-COUNTIF(H5:H15,"GD")</f>
        <v>6</v>
      </c>
      <c r="H20" s="106"/>
      <c r="I20" s="106">
        <f t="shared" ref="I20" si="4">COUNTA(J5:J15)-COUNTIF(J5:J15,"H")-COUNTIF(J5:J15,"T")-COUNTIF(J5:J15,"S")-COUNTIF(J5:J15,"AA")-COUNTIF(J5:J15,"AU")-COUNTIF(J5:J15,"FI")-COUNTIF(J5:J15,"HOS")-COUNTIF(J5:J15,"GD")</f>
        <v>5</v>
      </c>
      <c r="J20" s="106"/>
      <c r="K20" s="106">
        <f t="shared" ref="K20" si="5">COUNTA(L5:L15)-COUNTIF(L5:L15,"H")-COUNTIF(L5:L15,"T")-COUNTIF(L5:L15,"S")-COUNTIF(L5:L15,"AA")-COUNTIF(L5:L15,"AU")-COUNTIF(L5:L15,"FI")-COUNTIF(L5:L15,"HOS")-COUNTIF(L5:L15,"GD")</f>
        <v>5</v>
      </c>
      <c r="L20" s="106"/>
      <c r="M20" s="106">
        <f t="shared" ref="M20" si="6">COUNTA(N5:N15)-COUNTIF(N5:N15,"H")-COUNTIF(N5:N15,"T")-COUNTIF(N5:N15,"S")-COUNTIF(N5:N15,"AA")-COUNTIF(N5:N15,"AU")-COUNTIF(N5:N15,"FI")-COUNTIF(N5:N15,"HOS")-COUNTIF(N5:N15,"GD")</f>
        <v>6</v>
      </c>
      <c r="N20" s="106"/>
      <c r="O20" s="106">
        <f t="shared" ref="O20" si="7">COUNTA(P5:P15)-COUNTIF(P5:P15,"H")-COUNTIF(P5:P15,"T")-COUNTIF(P5:P15,"S")-COUNTIF(P5:P15,"AA")-COUNTIF(P5:P15,"AU")-COUNTIF(P5:P15,"FI")-COUNTIF(P5:P15,"HOS")-COUNTIF(P5:P15,"GD")</f>
        <v>6</v>
      </c>
      <c r="P20" s="106"/>
      <c r="Q20" s="22"/>
      <c r="R20" s="23"/>
      <c r="S20" s="24"/>
      <c r="T20" s="24"/>
    </row>
    <row r="21" spans="1:31" ht="17.100000000000001" customHeight="1" x14ac:dyDescent="0.2">
      <c r="A21" s="18" t="s">
        <v>19</v>
      </c>
      <c r="B21" s="36"/>
      <c r="C21" s="27"/>
      <c r="D21" s="21"/>
      <c r="E21" s="27"/>
      <c r="F21" s="21"/>
      <c r="G21" s="27"/>
      <c r="H21" s="21"/>
      <c r="I21" s="27"/>
      <c r="J21" s="21"/>
      <c r="K21" s="27"/>
      <c r="L21" s="21"/>
      <c r="M21" s="28"/>
      <c r="N21" s="28"/>
      <c r="O21" s="27"/>
      <c r="P21" s="21"/>
      <c r="Q21" s="39"/>
      <c r="R21" s="25"/>
      <c r="S21" s="26"/>
      <c r="T21" s="26"/>
      <c r="U21" s="17"/>
      <c r="V21" s="17"/>
    </row>
    <row r="22" spans="1:31" hidden="1" x14ac:dyDescent="0.2">
      <c r="C22" s="104" t="s">
        <v>20</v>
      </c>
      <c r="D22" s="104"/>
      <c r="E22" s="104"/>
      <c r="F22" s="104" t="s">
        <v>21</v>
      </c>
      <c r="G22" s="104"/>
      <c r="H22" s="104"/>
      <c r="I22" s="104" t="s">
        <v>22</v>
      </c>
      <c r="J22" s="104"/>
      <c r="K22" s="104"/>
      <c r="L22" s="104" t="s">
        <v>23</v>
      </c>
      <c r="M22" s="104"/>
      <c r="N22" s="104"/>
      <c r="O22" s="104" t="s">
        <v>24</v>
      </c>
      <c r="P22" s="104"/>
      <c r="Q22" s="103"/>
      <c r="R22" s="103" t="s">
        <v>25</v>
      </c>
      <c r="S22" s="103"/>
      <c r="T22" s="103"/>
      <c r="U22" s="103" t="s">
        <v>26</v>
      </c>
      <c r="V22" s="103"/>
      <c r="W22" s="103"/>
      <c r="X22" s="13" t="s">
        <v>27</v>
      </c>
      <c r="AE22" s="13"/>
    </row>
    <row r="23" spans="1:31" hidden="1" x14ac:dyDescent="0.2">
      <c r="A23" s="17"/>
      <c r="B23" s="37"/>
      <c r="C23" s="29">
        <f>VLOOKUP(C5,BUDGET!$B:$C,2,)</f>
        <v>8.5</v>
      </c>
      <c r="D23" s="29">
        <f>VLOOKUP(D5,BUDGET!$B:$C,2,)</f>
        <v>17</v>
      </c>
      <c r="E23" s="30">
        <f t="shared" ref="E23:E36" si="8">IF(D23-C23&gt;7,D23-C23-0.75,IF(D23-C23&gt;6,D23-C23-0.5,IF(D23-C23&lt;=6,D23-C23,FALSE)))</f>
        <v>7.75</v>
      </c>
      <c r="F23" s="29">
        <f>VLOOKUP(E5,BUDGET!$B:$C,2,)</f>
        <v>8</v>
      </c>
      <c r="G23" s="29">
        <f>VLOOKUP(F5,BUDGET!$B:$C,2,)</f>
        <v>16.5</v>
      </c>
      <c r="H23" s="30">
        <f t="shared" ref="H23:H36" si="9">IF(G23-F23&gt;7,G23-F23-0.75,IF(G23-F23&gt;6,G23-F23-0.5,IF(G23-F23&lt;=6,G23-F23,FALSE)))</f>
        <v>7.75</v>
      </c>
      <c r="I23" s="29">
        <f>VLOOKUP(G5,BUDGET!$B:$C,2,)</f>
        <v>12.75</v>
      </c>
      <c r="J23" s="29">
        <f>VLOOKUP(H5,BUDGET!$B:$C,2,)</f>
        <v>21.5</v>
      </c>
      <c r="K23" s="30">
        <f t="shared" ref="K23:K36" si="10">IF(J23-I23&gt;7,J23-I23-0.75,IF(J23-I23&gt;6,J23-I23-0.5,IF(J23-I23&lt;=6,J23-I23,FALSE)))</f>
        <v>8</v>
      </c>
      <c r="L23" s="29">
        <f>VLOOKUP(I5,BUDGET!$B:$C,2,)</f>
        <v>0</v>
      </c>
      <c r="M23" s="29">
        <f>VLOOKUP(J5,BUDGET!$B:$C,2,)</f>
        <v>0</v>
      </c>
      <c r="N23" s="30">
        <f t="shared" ref="N23:N36" si="11">IF(M23-L23&gt;7,M23-L23-0.75,IF(M23-L23&gt;6,M23-L23-0.5,IF(M23-L23&lt;=6,M23-L23,FALSE)))</f>
        <v>0</v>
      </c>
      <c r="O23" s="29">
        <f>VLOOKUP(K5,BUDGET!$B:$C,2,)</f>
        <v>8</v>
      </c>
      <c r="P23" s="29">
        <f>VLOOKUP(L5,BUDGET!$B:$C,2,)</f>
        <v>16.5</v>
      </c>
      <c r="Q23" s="30">
        <f t="shared" ref="Q23:Q36" si="12">IF(P23-O23&gt;7,P23-O23-0.75,IF(P23-O23&gt;6,P23-O23-0.5,IF(P23-O23&lt;=6,P23-O23,FALSE)))</f>
        <v>7.75</v>
      </c>
      <c r="R23" s="29">
        <f>VLOOKUP(M5,BUDGET!$B:$C,2,)</f>
        <v>8</v>
      </c>
      <c r="S23" s="29">
        <f>VLOOKUP(N5,BUDGET!$B:$C,2,)</f>
        <v>16.5</v>
      </c>
      <c r="T23" s="30">
        <f t="shared" ref="T23:T36" si="13">IF(S23-R23&gt;7,S23-R23-0.75,IF(S23-R23&gt;6,S23-R23-0.5,IF(S23-R23&lt;=6,S23-R23,FALSE)))</f>
        <v>7.75</v>
      </c>
      <c r="U23" s="29">
        <f>VLOOKUP(O5,BUDGET!$B:$C,2,)</f>
        <v>0</v>
      </c>
      <c r="V23" s="29">
        <f>VLOOKUP(P5,BUDGET!$B:$C,2,)</f>
        <v>0</v>
      </c>
      <c r="W23" s="30">
        <f t="shared" ref="W23:W36" si="14">IF(V23-U23&gt;7,V23-U23-0.75,IF(V23-U23&gt;6,V23-U23-0.5,IF(V23-U23&lt;=6,V23-U23,FALSE)))</f>
        <v>0</v>
      </c>
      <c r="X23" s="13">
        <f t="shared" ref="X23:X37" si="15">E23+H23+K23+N23+Q23+T23+W23</f>
        <v>39</v>
      </c>
      <c r="AE23" s="13"/>
    </row>
    <row r="24" spans="1:31" hidden="1" x14ac:dyDescent="0.2">
      <c r="A24" s="17"/>
      <c r="B24" s="37"/>
      <c r="C24" s="29">
        <f>VLOOKUP(C6,BUDGET!$B:$C,2,)</f>
        <v>0</v>
      </c>
      <c r="D24" s="29">
        <f>VLOOKUP(D6,BUDGET!$B:$C,2,)</f>
        <v>0</v>
      </c>
      <c r="E24" s="30">
        <f t="shared" si="8"/>
        <v>0</v>
      </c>
      <c r="F24" s="29">
        <f>VLOOKUP(E6,BUDGET!$B:$C,2,)</f>
        <v>0</v>
      </c>
      <c r="G24" s="29">
        <f>VLOOKUP(F6,BUDGET!$B:$C,2,)</f>
        <v>0</v>
      </c>
      <c r="H24" s="30">
        <f t="shared" si="9"/>
        <v>0</v>
      </c>
      <c r="I24" s="29">
        <f>VLOOKUP(G6,BUDGET!$B:$C,2,)</f>
        <v>0</v>
      </c>
      <c r="J24" s="29">
        <f>VLOOKUP(H6,BUDGET!$B:$C,2,)</f>
        <v>0</v>
      </c>
      <c r="K24" s="30">
        <f t="shared" si="10"/>
        <v>0</v>
      </c>
      <c r="L24" s="29">
        <f>VLOOKUP(I6,BUDGET!$B:$C,2,)</f>
        <v>0</v>
      </c>
      <c r="M24" s="29">
        <f>VLOOKUP(J6,BUDGET!$B:$C,2,)</f>
        <v>0</v>
      </c>
      <c r="N24" s="30">
        <f t="shared" si="11"/>
        <v>0</v>
      </c>
      <c r="O24" s="29">
        <f>VLOOKUP(K6,BUDGET!$B:$C,2,)</f>
        <v>0</v>
      </c>
      <c r="P24" s="29">
        <f>VLOOKUP(L6,BUDGET!$B:$C,2,)</f>
        <v>0</v>
      </c>
      <c r="Q24" s="30">
        <f t="shared" si="12"/>
        <v>0</v>
      </c>
      <c r="R24" s="29">
        <f>VLOOKUP(M6,BUDGET!$B:$C,2,)</f>
        <v>0</v>
      </c>
      <c r="S24" s="29">
        <f>VLOOKUP(N6,BUDGET!$B:$C,2,)</f>
        <v>0</v>
      </c>
      <c r="T24" s="30">
        <f t="shared" si="13"/>
        <v>0</v>
      </c>
      <c r="U24" s="29">
        <f>VLOOKUP(O6,BUDGET!$B:$C,2,)</f>
        <v>0</v>
      </c>
      <c r="V24" s="29">
        <f>VLOOKUP(P6,BUDGET!$B:$C,2,)</f>
        <v>0</v>
      </c>
      <c r="W24" s="30">
        <f t="shared" si="14"/>
        <v>0</v>
      </c>
      <c r="X24" s="13">
        <f t="shared" si="15"/>
        <v>0</v>
      </c>
      <c r="AE24" s="13"/>
    </row>
    <row r="25" spans="1:31" hidden="1" x14ac:dyDescent="0.2">
      <c r="C25" s="29">
        <f>VLOOKUP(C7,BUDGET!$B:$C,2,)</f>
        <v>8.5</v>
      </c>
      <c r="D25" s="29">
        <f>VLOOKUP(D7,BUDGET!$B:$C,2,)</f>
        <v>17</v>
      </c>
      <c r="E25" s="30">
        <f t="shared" si="8"/>
        <v>7.75</v>
      </c>
      <c r="F25" s="29">
        <f>VLOOKUP(E7,BUDGET!$B:$C,2,)</f>
        <v>8</v>
      </c>
      <c r="G25" s="29">
        <f>VLOOKUP(F7,BUDGET!$B:$C,2,)</f>
        <v>16.5</v>
      </c>
      <c r="H25" s="30">
        <f t="shared" si="9"/>
        <v>7.75</v>
      </c>
      <c r="I25" s="29">
        <f>VLOOKUP(G7,BUDGET!$B:$C,2,)</f>
        <v>8</v>
      </c>
      <c r="J25" s="29">
        <f>VLOOKUP(H7,BUDGET!$B:$C,2,)</f>
        <v>16.5</v>
      </c>
      <c r="K25" s="30">
        <f t="shared" si="10"/>
        <v>7.75</v>
      </c>
      <c r="L25" s="29">
        <f>VLOOKUP(I7,BUDGET!$B:$C,2,)</f>
        <v>12.75</v>
      </c>
      <c r="M25" s="29">
        <f>VLOOKUP(J7,BUDGET!$B:$C,2,)</f>
        <v>21.5</v>
      </c>
      <c r="N25" s="30">
        <f t="shared" si="11"/>
        <v>8</v>
      </c>
      <c r="O25" s="29">
        <f>VLOOKUP(K7,BUDGET!$B:$C,2,)</f>
        <v>13</v>
      </c>
      <c r="P25" s="29">
        <f>VLOOKUP(L7,BUDGET!$B:$C,2,)</f>
        <v>21.5</v>
      </c>
      <c r="Q25" s="30">
        <f t="shared" si="12"/>
        <v>7.75</v>
      </c>
      <c r="R25" s="29">
        <f>VLOOKUP(M7,BUDGET!$B:$C,2,)</f>
        <v>0</v>
      </c>
      <c r="S25" s="29">
        <f>VLOOKUP(N7,BUDGET!$B:$C,2,)</f>
        <v>0</v>
      </c>
      <c r="T25" s="30">
        <f t="shared" si="13"/>
        <v>0</v>
      </c>
      <c r="U25" s="29">
        <f>VLOOKUP(O7,BUDGET!$B:$C,2,)</f>
        <v>0</v>
      </c>
      <c r="V25" s="29">
        <f>VLOOKUP(P7,BUDGET!$B:$C,2,)</f>
        <v>0</v>
      </c>
      <c r="W25" s="30">
        <f t="shared" si="14"/>
        <v>0</v>
      </c>
      <c r="X25" s="13">
        <f t="shared" si="15"/>
        <v>39</v>
      </c>
      <c r="AE25" s="13"/>
    </row>
    <row r="26" spans="1:31" hidden="1" x14ac:dyDescent="0.2">
      <c r="C26" s="29">
        <f>VLOOKUP(C8,BUDGET!$B:$C,2,)</f>
        <v>0</v>
      </c>
      <c r="D26" s="29">
        <f>VLOOKUP(D8,BUDGET!$B:$C,2,)</f>
        <v>0</v>
      </c>
      <c r="E26" s="30">
        <f t="shared" si="8"/>
        <v>0</v>
      </c>
      <c r="F26" s="29">
        <f>VLOOKUP(E8,BUDGET!$B:$C,2,)</f>
        <v>12.75</v>
      </c>
      <c r="G26" s="29">
        <f>VLOOKUP(F8,BUDGET!$B:$C,2,)</f>
        <v>21.5</v>
      </c>
      <c r="H26" s="30">
        <f t="shared" si="9"/>
        <v>8</v>
      </c>
      <c r="I26" s="29">
        <f>VLOOKUP(G8,BUDGET!$B:$C,2,)</f>
        <v>13</v>
      </c>
      <c r="J26" s="29">
        <f>VLOOKUP(H8,BUDGET!$B:$C,2,)</f>
        <v>21.5</v>
      </c>
      <c r="K26" s="30">
        <f t="shared" si="10"/>
        <v>7.75</v>
      </c>
      <c r="L26" s="29">
        <f>VLOOKUP(I8,BUDGET!$B:$C,2,)</f>
        <v>8</v>
      </c>
      <c r="M26" s="29">
        <f>VLOOKUP(J8,BUDGET!$B:$C,2,)</f>
        <v>16.5</v>
      </c>
      <c r="N26" s="30">
        <f t="shared" si="11"/>
        <v>7.75</v>
      </c>
      <c r="O26" s="29">
        <f>VLOOKUP(K8,BUDGET!$B:$C,2,)</f>
        <v>0</v>
      </c>
      <c r="P26" s="29">
        <f>VLOOKUP(L8,BUDGET!$B:$C,2,)</f>
        <v>0</v>
      </c>
      <c r="Q26" s="30">
        <f t="shared" si="12"/>
        <v>0</v>
      </c>
      <c r="R26" s="29">
        <f>VLOOKUP(M8,BUDGET!$B:$C,2,)</f>
        <v>8</v>
      </c>
      <c r="S26" s="29">
        <f>VLOOKUP(N8,BUDGET!$B:$C,2,)</f>
        <v>16.5</v>
      </c>
      <c r="T26" s="30">
        <f t="shared" si="13"/>
        <v>7.75</v>
      </c>
      <c r="U26" s="29">
        <f>VLOOKUP(O8,BUDGET!$B:$C,2,)</f>
        <v>12.75</v>
      </c>
      <c r="V26" s="29">
        <f>VLOOKUP(P8,BUDGET!$B:$C,2,)</f>
        <v>20.5</v>
      </c>
      <c r="W26" s="30">
        <f t="shared" si="14"/>
        <v>7</v>
      </c>
      <c r="X26" s="13">
        <f t="shared" si="15"/>
        <v>38.25</v>
      </c>
      <c r="AE26" s="13"/>
    </row>
    <row r="27" spans="1:31" hidden="1" x14ac:dyDescent="0.2">
      <c r="C27" s="29">
        <f>VLOOKUP(C9,BUDGET!$B:$C,2,)</f>
        <v>11.5</v>
      </c>
      <c r="D27" s="29">
        <f>VLOOKUP(D9,BUDGET!$B:$C,2,)</f>
        <v>17.5</v>
      </c>
      <c r="E27" s="30">
        <f t="shared" si="8"/>
        <v>6</v>
      </c>
      <c r="F27" s="29">
        <f>VLOOKUP(E9,BUDGET!$B:$C,2,)</f>
        <v>0</v>
      </c>
      <c r="G27" s="29">
        <f>VLOOKUP(F9,BUDGET!$B:$C,2,)</f>
        <v>0</v>
      </c>
      <c r="H27" s="30">
        <f t="shared" si="9"/>
        <v>0</v>
      </c>
      <c r="I27" s="29">
        <f>VLOOKUP(G9,BUDGET!$B:$C,2,)</f>
        <v>8</v>
      </c>
      <c r="J27" s="29">
        <f>VLOOKUP(H9,BUDGET!$B:$C,2,)</f>
        <v>16.5</v>
      </c>
      <c r="K27" s="30">
        <f t="shared" si="10"/>
        <v>7.75</v>
      </c>
      <c r="L27" s="29">
        <f>VLOOKUP(I9,BUDGET!$B:$C,2,)</f>
        <v>0</v>
      </c>
      <c r="M27" s="29">
        <f>VLOOKUP(J9,BUDGET!$B:$C,2,)</f>
        <v>0</v>
      </c>
      <c r="N27" s="30">
        <f t="shared" si="11"/>
        <v>0</v>
      </c>
      <c r="O27" s="29">
        <f>VLOOKUP(K9,BUDGET!$B:$C,2,)</f>
        <v>13</v>
      </c>
      <c r="P27" s="29">
        <f>VLOOKUP(L9,BUDGET!$B:$C,2,)</f>
        <v>21.5</v>
      </c>
      <c r="Q27" s="30">
        <f t="shared" si="12"/>
        <v>7.75</v>
      </c>
      <c r="R27" s="29">
        <f>VLOOKUP(M9,BUDGET!$B:$C,2,)</f>
        <v>13</v>
      </c>
      <c r="S27" s="29">
        <f>VLOOKUP(N9,BUDGET!$B:$C,2,)</f>
        <v>21.5</v>
      </c>
      <c r="T27" s="30">
        <f t="shared" si="13"/>
        <v>7.75</v>
      </c>
      <c r="U27" s="29">
        <f>VLOOKUP(O9,BUDGET!$B:$C,2,)</f>
        <v>13</v>
      </c>
      <c r="V27" s="29">
        <f>VLOOKUP(P9,BUDGET!$B:$C,2,)</f>
        <v>20.5</v>
      </c>
      <c r="W27" s="30">
        <f t="shared" si="14"/>
        <v>6.75</v>
      </c>
      <c r="X27" s="13">
        <f t="shared" si="15"/>
        <v>36</v>
      </c>
      <c r="AE27" s="13"/>
    </row>
    <row r="28" spans="1:31" hidden="1" x14ac:dyDescent="0.2">
      <c r="C28" s="29">
        <f>VLOOKUP(C10,BUDGET!$B:$C,2,)</f>
        <v>11.5</v>
      </c>
      <c r="D28" s="29">
        <f>VLOOKUP(D10,BUDGET!$B:$C,2,)</f>
        <v>17.5</v>
      </c>
      <c r="E28" s="30">
        <f t="shared" si="8"/>
        <v>6</v>
      </c>
      <c r="F28" s="29">
        <f>VLOOKUP(E10,BUDGET!$B:$C,2,)</f>
        <v>0</v>
      </c>
      <c r="G28" s="29">
        <f>VLOOKUP(F10,BUDGET!$B:$C,2,)</f>
        <v>0</v>
      </c>
      <c r="H28" s="30">
        <f t="shared" si="9"/>
        <v>0</v>
      </c>
      <c r="I28" s="29">
        <f>VLOOKUP(G10,BUDGET!$B:$C,2,)</f>
        <v>0</v>
      </c>
      <c r="J28" s="29">
        <f>VLOOKUP(H10,BUDGET!$B:$C,2,)</f>
        <v>0</v>
      </c>
      <c r="K28" s="30">
        <f t="shared" si="10"/>
        <v>0</v>
      </c>
      <c r="L28" s="29">
        <f>VLOOKUP(I10,BUDGET!$B:$C,2,)</f>
        <v>15.5</v>
      </c>
      <c r="M28" s="29">
        <f>VLOOKUP(J10,BUDGET!$B:$C,2,)</f>
        <v>21.5</v>
      </c>
      <c r="N28" s="30">
        <f t="shared" si="11"/>
        <v>6</v>
      </c>
      <c r="O28" s="29">
        <f>VLOOKUP(K10,BUDGET!$B:$C,2,)</f>
        <v>15.5</v>
      </c>
      <c r="P28" s="29">
        <f>VLOOKUP(L10,BUDGET!$B:$C,2,)</f>
        <v>21.5</v>
      </c>
      <c r="Q28" s="30">
        <f t="shared" si="12"/>
        <v>6</v>
      </c>
      <c r="R28" s="29">
        <f>VLOOKUP(M10,BUDGET!$B:$C,2,)</f>
        <v>0</v>
      </c>
      <c r="S28" s="29">
        <f>VLOOKUP(N10,BUDGET!$B:$C,2,)</f>
        <v>0</v>
      </c>
      <c r="T28" s="30">
        <f t="shared" si="13"/>
        <v>0</v>
      </c>
      <c r="U28" s="29">
        <f>VLOOKUP(O10,BUDGET!$B:$C,2,)</f>
        <v>12</v>
      </c>
      <c r="V28" s="29">
        <f>VLOOKUP(P10,BUDGET!$B:$C,2,)</f>
        <v>18</v>
      </c>
      <c r="W28" s="30">
        <f t="shared" si="14"/>
        <v>6</v>
      </c>
      <c r="X28" s="13">
        <f t="shared" si="15"/>
        <v>24</v>
      </c>
      <c r="AE28" s="13"/>
    </row>
    <row r="29" spans="1:31" hidden="1" x14ac:dyDescent="0.2">
      <c r="C29" s="29">
        <f>VLOOKUP(C11,BUDGET!$B:$C,2,)</f>
        <v>0</v>
      </c>
      <c r="D29" s="29">
        <f>VLOOKUP(D11,BUDGET!$B:$C,2,)</f>
        <v>0</v>
      </c>
      <c r="E29" s="30">
        <f t="shared" si="8"/>
        <v>0</v>
      </c>
      <c r="F29" s="29">
        <f>VLOOKUP(E11,BUDGET!$B:$C,2,)</f>
        <v>12.75</v>
      </c>
      <c r="G29" s="29">
        <f>VLOOKUP(F11,BUDGET!$B:$C,2,)</f>
        <v>21.5</v>
      </c>
      <c r="H29" s="30">
        <f t="shared" si="9"/>
        <v>8</v>
      </c>
      <c r="I29" s="29">
        <f>VLOOKUP(G11,BUDGET!$B:$C,2,)</f>
        <v>8</v>
      </c>
      <c r="J29" s="29">
        <f>VLOOKUP(H11,BUDGET!$B:$C,2,)</f>
        <v>16.5</v>
      </c>
      <c r="K29" s="30">
        <f t="shared" si="10"/>
        <v>7.75</v>
      </c>
      <c r="L29" s="29">
        <f>VLOOKUP(I11,BUDGET!$B:$C,2,)</f>
        <v>8</v>
      </c>
      <c r="M29" s="29">
        <f>VLOOKUP(J11,BUDGET!$B:$C,2,)</f>
        <v>16.5</v>
      </c>
      <c r="N29" s="30">
        <f t="shared" si="11"/>
        <v>7.75</v>
      </c>
      <c r="O29" s="29">
        <f>VLOOKUP(K11,BUDGET!$B:$C,2,)</f>
        <v>0</v>
      </c>
      <c r="P29" s="29">
        <f>VLOOKUP(L11,BUDGET!$B:$C,2,)</f>
        <v>0</v>
      </c>
      <c r="Q29" s="30">
        <f t="shared" si="12"/>
        <v>0</v>
      </c>
      <c r="R29" s="29">
        <f>VLOOKUP(M11,BUDGET!$B:$C,2,)</f>
        <v>8</v>
      </c>
      <c r="S29" s="29">
        <f>VLOOKUP(N11,BUDGET!$B:$C,2,)</f>
        <v>16.5</v>
      </c>
      <c r="T29" s="30">
        <f t="shared" si="13"/>
        <v>7.75</v>
      </c>
      <c r="U29" s="29">
        <f>VLOOKUP(O11,BUDGET!$B:$C,2,)</f>
        <v>7</v>
      </c>
      <c r="V29" s="29">
        <f>VLOOKUP(P11,BUDGET!$B:$C,2,)</f>
        <v>15.5</v>
      </c>
      <c r="W29" s="30">
        <f t="shared" si="14"/>
        <v>7.75</v>
      </c>
      <c r="X29" s="13">
        <f t="shared" si="15"/>
        <v>39</v>
      </c>
      <c r="AE29" s="13"/>
    </row>
    <row r="30" spans="1:31" hidden="1" x14ac:dyDescent="0.2">
      <c r="C30" s="29">
        <f>VLOOKUP(C12,BUDGET!$B:$C,2,)</f>
        <v>12.5</v>
      </c>
      <c r="D30" s="29">
        <f>VLOOKUP(D12,BUDGET!$B:$C,2,)</f>
        <v>17.5</v>
      </c>
      <c r="E30" s="30">
        <f t="shared" si="8"/>
        <v>5</v>
      </c>
      <c r="F30" s="29">
        <f>VLOOKUP(E12,BUDGET!$B:$C,2,)</f>
        <v>16.5</v>
      </c>
      <c r="G30" s="29">
        <f>VLOOKUP(F12,BUDGET!$B:$C,2,)</f>
        <v>21.5</v>
      </c>
      <c r="H30" s="30">
        <f t="shared" si="9"/>
        <v>5</v>
      </c>
      <c r="I30" s="29">
        <f>VLOOKUP(G12,BUDGET!$B:$C,2,)</f>
        <v>16.5</v>
      </c>
      <c r="J30" s="29">
        <f>VLOOKUP(H12,BUDGET!$B:$C,2,)</f>
        <v>21.5</v>
      </c>
      <c r="K30" s="30">
        <f t="shared" si="10"/>
        <v>5</v>
      </c>
      <c r="L30" s="29">
        <f>VLOOKUP(I12,BUDGET!$B:$C,2,)</f>
        <v>0</v>
      </c>
      <c r="M30" s="29">
        <f>VLOOKUP(J12,BUDGET!$B:$C,2,)</f>
        <v>0</v>
      </c>
      <c r="N30" s="30">
        <f t="shared" si="11"/>
        <v>0</v>
      </c>
      <c r="O30" s="29">
        <f>VLOOKUP(K12,BUDGET!$B:$C,2,)</f>
        <v>0</v>
      </c>
      <c r="P30" s="29">
        <f>VLOOKUP(L12,BUDGET!$B:$C,2,)</f>
        <v>0</v>
      </c>
      <c r="Q30" s="30">
        <f t="shared" si="12"/>
        <v>0</v>
      </c>
      <c r="R30" s="29">
        <f>VLOOKUP(M12,BUDGET!$B:$C,2,)</f>
        <v>16.5</v>
      </c>
      <c r="S30" s="29">
        <f>VLOOKUP(N12,BUDGET!$B:$C,2,)</f>
        <v>21.5</v>
      </c>
      <c r="T30" s="30">
        <f t="shared" si="13"/>
        <v>5</v>
      </c>
      <c r="U30" s="29">
        <f>VLOOKUP(O12,BUDGET!$B:$C,2,)</f>
        <v>12.5</v>
      </c>
      <c r="V30" s="29">
        <f>VLOOKUP(P12,BUDGET!$B:$C,2,)</f>
        <v>20.5</v>
      </c>
      <c r="W30" s="30">
        <f t="shared" si="14"/>
        <v>7.25</v>
      </c>
      <c r="X30" s="13">
        <f t="shared" si="15"/>
        <v>27.25</v>
      </c>
      <c r="AE30" s="13"/>
    </row>
    <row r="31" spans="1:31" hidden="1" x14ac:dyDescent="0.2">
      <c r="C31" s="29">
        <f>VLOOKUP(C13,BUDGET!$B:$C,2,)</f>
        <v>0</v>
      </c>
      <c r="D31" s="29">
        <f>VLOOKUP(D13,BUDGET!$B:$C,2,)</f>
        <v>0</v>
      </c>
      <c r="E31" s="30">
        <f t="shared" si="8"/>
        <v>0</v>
      </c>
      <c r="F31" s="29">
        <f>VLOOKUP(E13,BUDGET!$B:$C,2,)</f>
        <v>0</v>
      </c>
      <c r="G31" s="29">
        <f>VLOOKUP(F13,BUDGET!$B:$C,2,)</f>
        <v>0</v>
      </c>
      <c r="H31" s="30">
        <f t="shared" si="9"/>
        <v>0</v>
      </c>
      <c r="I31" s="29">
        <f>VLOOKUP(G13,BUDGET!$B:$C,2,)</f>
        <v>0</v>
      </c>
      <c r="J31" s="29">
        <f>VLOOKUP(H13,BUDGET!$B:$C,2,)</f>
        <v>0</v>
      </c>
      <c r="K31" s="30">
        <f t="shared" si="10"/>
        <v>0</v>
      </c>
      <c r="L31" s="29">
        <f>VLOOKUP(I13,BUDGET!$B:$C,2,)</f>
        <v>0</v>
      </c>
      <c r="M31" s="29">
        <f>VLOOKUP(J13,BUDGET!$B:$C,2,)</f>
        <v>0</v>
      </c>
      <c r="N31" s="30">
        <f t="shared" si="11"/>
        <v>0</v>
      </c>
      <c r="O31" s="29">
        <f>VLOOKUP(K13,BUDGET!$B:$C,2,)</f>
        <v>0</v>
      </c>
      <c r="P31" s="29">
        <f>VLOOKUP(L13,BUDGET!$B:$C,2,)</f>
        <v>0</v>
      </c>
      <c r="Q31" s="30">
        <f t="shared" si="12"/>
        <v>0</v>
      </c>
      <c r="R31" s="29">
        <f>VLOOKUP(M13,BUDGET!$B:$C,2,)</f>
        <v>0</v>
      </c>
      <c r="S31" s="29">
        <f>VLOOKUP(N13,BUDGET!$B:$C,2,)</f>
        <v>0</v>
      </c>
      <c r="T31" s="30">
        <f t="shared" si="13"/>
        <v>0</v>
      </c>
      <c r="U31" s="29">
        <f>VLOOKUP(O13,BUDGET!$B:$C,2,)</f>
        <v>0</v>
      </c>
      <c r="V31" s="29">
        <f>VLOOKUP(P13,BUDGET!$B:$C,2,)</f>
        <v>0</v>
      </c>
      <c r="W31" s="30">
        <f t="shared" si="14"/>
        <v>0</v>
      </c>
      <c r="X31" s="13">
        <f t="shared" si="15"/>
        <v>0</v>
      </c>
      <c r="AE31" s="13"/>
    </row>
    <row r="32" spans="1:31" hidden="1" x14ac:dyDescent="0.2">
      <c r="C32" s="29">
        <f>VLOOKUP(C14,BUDGET!$B:$C,2,)</f>
        <v>8.5</v>
      </c>
      <c r="D32" s="29">
        <f>VLOOKUP(D14,BUDGET!$B:$C,2,)</f>
        <v>17</v>
      </c>
      <c r="E32" s="30">
        <f t="shared" si="8"/>
        <v>7.75</v>
      </c>
      <c r="F32" s="29">
        <f>VLOOKUP(E14,BUDGET!$B:$C,2,)</f>
        <v>0</v>
      </c>
      <c r="G32" s="29">
        <f>VLOOKUP(F14,BUDGET!$B:$C,2,)</f>
        <v>0</v>
      </c>
      <c r="H32" s="30">
        <f t="shared" si="9"/>
        <v>0</v>
      </c>
      <c r="I32" s="29">
        <f>VLOOKUP(G14,BUDGET!$B:$C,2,)</f>
        <v>0</v>
      </c>
      <c r="J32" s="29">
        <f>VLOOKUP(H14,BUDGET!$B:$C,2,)</f>
        <v>0</v>
      </c>
      <c r="K32" s="30">
        <f t="shared" si="10"/>
        <v>0</v>
      </c>
      <c r="L32" s="29">
        <f>VLOOKUP(I14,BUDGET!$B:$C,2,)</f>
        <v>12.75</v>
      </c>
      <c r="M32" s="29">
        <f>VLOOKUP(J14,BUDGET!$B:$C,2,)</f>
        <v>21.5</v>
      </c>
      <c r="N32" s="30">
        <f t="shared" si="11"/>
        <v>8</v>
      </c>
      <c r="O32" s="29">
        <f>VLOOKUP(K14,BUDGET!$B:$C,2,)</f>
        <v>8</v>
      </c>
      <c r="P32" s="29">
        <f>VLOOKUP(L14,BUDGET!$B:$C,2,)</f>
        <v>16.5</v>
      </c>
      <c r="Q32" s="30">
        <f t="shared" si="12"/>
        <v>7.75</v>
      </c>
      <c r="R32" s="29">
        <f>VLOOKUP(M14,BUDGET!$B:$C,2,)</f>
        <v>13</v>
      </c>
      <c r="S32" s="29">
        <f>VLOOKUP(N14,BUDGET!$B:$C,2,)</f>
        <v>21.5</v>
      </c>
      <c r="T32" s="30">
        <f t="shared" si="13"/>
        <v>7.75</v>
      </c>
      <c r="U32" s="29">
        <f>VLOOKUP(O14,BUDGET!$B:$C,2,)</f>
        <v>15</v>
      </c>
      <c r="V32" s="29">
        <f>VLOOKUP(P14,BUDGET!$B:$C,2,)</f>
        <v>20.5</v>
      </c>
      <c r="W32" s="30">
        <f t="shared" si="14"/>
        <v>5.5</v>
      </c>
      <c r="X32" s="13">
        <f t="shared" si="15"/>
        <v>36.75</v>
      </c>
      <c r="AE32" s="13"/>
    </row>
    <row r="33" spans="3:31" hidden="1" x14ac:dyDescent="0.2">
      <c r="C33" s="29">
        <f>VLOOKUP(C15,BUDGET!$B:$C,2,)</f>
        <v>0</v>
      </c>
      <c r="D33" s="29">
        <f>VLOOKUP(D15,BUDGET!$B:$C,2,)</f>
        <v>0</v>
      </c>
      <c r="E33" s="30">
        <f t="shared" si="8"/>
        <v>0</v>
      </c>
      <c r="F33" s="29">
        <f>VLOOKUP(E15,BUDGET!$B:$C,2,)</f>
        <v>0</v>
      </c>
      <c r="G33" s="29">
        <f>VLOOKUP(F15,BUDGET!$B:$C,2,)</f>
        <v>0</v>
      </c>
      <c r="H33" s="30">
        <f t="shared" si="9"/>
        <v>0</v>
      </c>
      <c r="I33" s="29">
        <f>VLOOKUP(G15,BUDGET!$B:$C,2,)</f>
        <v>0</v>
      </c>
      <c r="J33" s="29">
        <f>VLOOKUP(H15,BUDGET!$B:$C,2,)</f>
        <v>0</v>
      </c>
      <c r="K33" s="30">
        <f t="shared" si="10"/>
        <v>0</v>
      </c>
      <c r="L33" s="29">
        <f>VLOOKUP(I15,BUDGET!$B:$C,2,)</f>
        <v>0</v>
      </c>
      <c r="M33" s="29">
        <f>VLOOKUP(J15,BUDGET!$B:$C,2,)</f>
        <v>0</v>
      </c>
      <c r="N33" s="30">
        <f t="shared" si="11"/>
        <v>0</v>
      </c>
      <c r="O33" s="29">
        <f>VLOOKUP(K15,BUDGET!$B:$C,2,)</f>
        <v>0</v>
      </c>
      <c r="P33" s="29">
        <f>VLOOKUP(L15,BUDGET!$B:$C,2,)</f>
        <v>0</v>
      </c>
      <c r="Q33" s="30">
        <f t="shared" si="12"/>
        <v>0</v>
      </c>
      <c r="R33" s="29">
        <f>VLOOKUP(M15,BUDGET!$B:$C,2,)</f>
        <v>0</v>
      </c>
      <c r="S33" s="29">
        <f>VLOOKUP(N15,BUDGET!$B:$C,2,)</f>
        <v>0</v>
      </c>
      <c r="T33" s="30">
        <f t="shared" si="13"/>
        <v>0</v>
      </c>
      <c r="U33" s="29">
        <f>VLOOKUP(O15,BUDGET!$B:$C,2,)</f>
        <v>0</v>
      </c>
      <c r="V33" s="29">
        <f>VLOOKUP(P15,BUDGET!$B:$C,2,)</f>
        <v>0</v>
      </c>
      <c r="W33" s="30">
        <f t="shared" si="14"/>
        <v>0</v>
      </c>
      <c r="X33" s="13">
        <f t="shared" si="15"/>
        <v>0</v>
      </c>
      <c r="AE33" s="13"/>
    </row>
    <row r="34" spans="3:31" hidden="1" x14ac:dyDescent="0.2">
      <c r="C34" s="29">
        <f>VLOOKUP(C16,BUDGET!$B:$C,2,)</f>
        <v>0</v>
      </c>
      <c r="D34" s="29">
        <f>VLOOKUP(D16,BUDGET!$B:$C,2,)</f>
        <v>0</v>
      </c>
      <c r="E34" s="30">
        <f t="shared" si="8"/>
        <v>0</v>
      </c>
      <c r="F34" s="29">
        <f>VLOOKUP(E16,BUDGET!$B:$C,2,)</f>
        <v>0</v>
      </c>
      <c r="G34" s="29">
        <f>VLOOKUP(F16,BUDGET!$B:$C,2,)</f>
        <v>0</v>
      </c>
      <c r="H34" s="30">
        <f t="shared" si="9"/>
        <v>0</v>
      </c>
      <c r="I34" s="29">
        <f>VLOOKUP(G16,BUDGET!$B:$C,2,)</f>
        <v>0</v>
      </c>
      <c r="J34" s="29">
        <f>VLOOKUP(H16,BUDGET!$B:$C,2,)</f>
        <v>0</v>
      </c>
      <c r="K34" s="30">
        <f t="shared" si="10"/>
        <v>0</v>
      </c>
      <c r="L34" s="29">
        <f>VLOOKUP(I16,BUDGET!$B:$C,2,)</f>
        <v>0</v>
      </c>
      <c r="M34" s="29">
        <f>VLOOKUP(J16,BUDGET!$B:$C,2,)</f>
        <v>0</v>
      </c>
      <c r="N34" s="30">
        <f t="shared" si="11"/>
        <v>0</v>
      </c>
      <c r="O34" s="29">
        <f>VLOOKUP(K16,BUDGET!$B:$C,2,)</f>
        <v>0</v>
      </c>
      <c r="P34" s="29">
        <f>VLOOKUP(L16,BUDGET!$B:$C,2,)</f>
        <v>0</v>
      </c>
      <c r="Q34" s="30">
        <f t="shared" si="12"/>
        <v>0</v>
      </c>
      <c r="R34" s="29">
        <f>VLOOKUP(M16,BUDGET!$B:$C,2,)</f>
        <v>0</v>
      </c>
      <c r="S34" s="29">
        <f>VLOOKUP(N16,BUDGET!$B:$C,2,)</f>
        <v>0</v>
      </c>
      <c r="T34" s="30">
        <f t="shared" si="13"/>
        <v>0</v>
      </c>
      <c r="U34" s="29">
        <f>VLOOKUP(O16,BUDGET!$B:$C,2,)</f>
        <v>0</v>
      </c>
      <c r="V34" s="29">
        <f>VLOOKUP(P16,BUDGET!$B:$C,2,)</f>
        <v>0</v>
      </c>
      <c r="W34" s="30">
        <f t="shared" si="14"/>
        <v>0</v>
      </c>
      <c r="X34" s="13">
        <f t="shared" si="15"/>
        <v>0</v>
      </c>
      <c r="AE34" s="13"/>
    </row>
    <row r="35" spans="3:31" hidden="1" x14ac:dyDescent="0.2">
      <c r="C35" s="29">
        <f>VLOOKUP(C17,BUDGET!$B:$C,2,)</f>
        <v>0</v>
      </c>
      <c r="D35" s="29">
        <f>VLOOKUP(D17,BUDGET!$B:$C,2,)</f>
        <v>0</v>
      </c>
      <c r="E35" s="30">
        <f t="shared" si="8"/>
        <v>0</v>
      </c>
      <c r="F35" s="29">
        <f>VLOOKUP(E17,BUDGET!$B:$C,2,)</f>
        <v>0</v>
      </c>
      <c r="G35" s="29">
        <f>VLOOKUP(F17,BUDGET!$B:$C,2,)</f>
        <v>0</v>
      </c>
      <c r="H35" s="30">
        <f t="shared" si="9"/>
        <v>0</v>
      </c>
      <c r="I35" s="29">
        <f>VLOOKUP(G17,BUDGET!$B:$C,2,)</f>
        <v>0</v>
      </c>
      <c r="J35" s="29">
        <f>VLOOKUP(H17,BUDGET!$B:$C,2,)</f>
        <v>0</v>
      </c>
      <c r="K35" s="30">
        <f t="shared" si="10"/>
        <v>0</v>
      </c>
      <c r="L35" s="29">
        <f>VLOOKUP(I17,BUDGET!$B:$C,2,)</f>
        <v>0</v>
      </c>
      <c r="M35" s="29">
        <f>VLOOKUP(J17,BUDGET!$B:$C,2,)</f>
        <v>0</v>
      </c>
      <c r="N35" s="30">
        <f t="shared" si="11"/>
        <v>0</v>
      </c>
      <c r="O35" s="29">
        <f>VLOOKUP(K17,BUDGET!$B:$C,2,)</f>
        <v>0</v>
      </c>
      <c r="P35" s="29">
        <f>VLOOKUP(L17,BUDGET!$B:$C,2,)</f>
        <v>0</v>
      </c>
      <c r="Q35" s="30">
        <f t="shared" si="12"/>
        <v>0</v>
      </c>
      <c r="R35" s="29">
        <f>VLOOKUP(M17,BUDGET!$B:$C,2,)</f>
        <v>0</v>
      </c>
      <c r="S35" s="29">
        <f>VLOOKUP(N17,BUDGET!$B:$C,2,)</f>
        <v>0</v>
      </c>
      <c r="T35" s="30">
        <f t="shared" si="13"/>
        <v>0</v>
      </c>
      <c r="U35" s="29">
        <f>VLOOKUP(O17,BUDGET!$B:$C,2,)</f>
        <v>0</v>
      </c>
      <c r="V35" s="29">
        <f>VLOOKUP(P17,BUDGET!$B:$C,2,)</f>
        <v>0</v>
      </c>
      <c r="W35" s="30">
        <f t="shared" si="14"/>
        <v>0</v>
      </c>
      <c r="X35" s="13">
        <f t="shared" si="15"/>
        <v>0</v>
      </c>
      <c r="AE35" s="13"/>
    </row>
    <row r="36" spans="3:31" hidden="1" x14ac:dyDescent="0.2">
      <c r="C36" s="29">
        <f>VLOOKUP(C18,BUDGET!$B:$C,2,)</f>
        <v>0</v>
      </c>
      <c r="D36" s="29">
        <f>VLOOKUP(D18,BUDGET!$B:$C,2,)</f>
        <v>0</v>
      </c>
      <c r="E36" s="30">
        <f t="shared" si="8"/>
        <v>0</v>
      </c>
      <c r="F36" s="29">
        <f>VLOOKUP(E18,BUDGET!$B:$C,2,)</f>
        <v>0</v>
      </c>
      <c r="G36" s="29">
        <f>VLOOKUP(F18,BUDGET!$B:$C,2,)</f>
        <v>0</v>
      </c>
      <c r="H36" s="30">
        <f t="shared" si="9"/>
        <v>0</v>
      </c>
      <c r="I36" s="29">
        <f>VLOOKUP(G18,BUDGET!$B:$C,2,)</f>
        <v>0</v>
      </c>
      <c r="J36" s="29">
        <f>VLOOKUP(H18,BUDGET!$B:$C,2,)</f>
        <v>0</v>
      </c>
      <c r="K36" s="30">
        <f t="shared" si="10"/>
        <v>0</v>
      </c>
      <c r="L36" s="29">
        <f>VLOOKUP(I18,BUDGET!$B:$C,2,)</f>
        <v>0</v>
      </c>
      <c r="M36" s="29">
        <f>VLOOKUP(J18,BUDGET!$B:$C,2,)</f>
        <v>0</v>
      </c>
      <c r="N36" s="30">
        <f t="shared" si="11"/>
        <v>0</v>
      </c>
      <c r="O36" s="29">
        <f>VLOOKUP(K18,BUDGET!$B:$C,2,)</f>
        <v>0</v>
      </c>
      <c r="P36" s="29">
        <f>VLOOKUP(L18,BUDGET!$B:$C,2,)</f>
        <v>0</v>
      </c>
      <c r="Q36" s="30">
        <f t="shared" si="12"/>
        <v>0</v>
      </c>
      <c r="R36" s="29">
        <f>VLOOKUP(M18,BUDGET!$B:$C,2,)</f>
        <v>0</v>
      </c>
      <c r="S36" s="29">
        <f>VLOOKUP(N18,BUDGET!$B:$C,2,)</f>
        <v>0</v>
      </c>
      <c r="T36" s="30">
        <f t="shared" si="13"/>
        <v>0</v>
      </c>
      <c r="U36" s="29">
        <f>VLOOKUP(O18,BUDGET!$B:$C,2,)</f>
        <v>0</v>
      </c>
      <c r="V36" s="29">
        <f>VLOOKUP(P18,BUDGET!$B:$C,2,)</f>
        <v>0</v>
      </c>
      <c r="W36" s="30">
        <f t="shared" si="14"/>
        <v>0</v>
      </c>
      <c r="X36" s="13">
        <f t="shared" si="15"/>
        <v>0</v>
      </c>
      <c r="AE36" s="13"/>
    </row>
    <row r="37" spans="3:31" hidden="1" x14ac:dyDescent="0.2">
      <c r="C37" s="101"/>
      <c r="D37" s="101"/>
      <c r="E37" s="101">
        <f>SUM(E23:E36)</f>
        <v>40.25</v>
      </c>
      <c r="F37" s="101"/>
      <c r="G37" s="101"/>
      <c r="H37" s="13">
        <f>SUM(H23:H36)</f>
        <v>36.5</v>
      </c>
      <c r="K37" s="13">
        <f>SUM(K23:K36)</f>
        <v>44</v>
      </c>
      <c r="N37" s="13">
        <f>SUM(N23:N36)</f>
        <v>37.5</v>
      </c>
      <c r="Q37" s="13">
        <f>SUM(Q23:Q36)</f>
        <v>37</v>
      </c>
      <c r="T37" s="13">
        <f>SUM(T23:T36)</f>
        <v>43.75</v>
      </c>
      <c r="W37" s="13">
        <f>SUM(W23:W36)</f>
        <v>40.25</v>
      </c>
      <c r="X37" s="13">
        <f t="shared" si="15"/>
        <v>279.25</v>
      </c>
      <c r="AE37" s="13"/>
    </row>
    <row r="38" spans="3:31" hidden="1" x14ac:dyDescent="0.2">
      <c r="AE38" s="13"/>
    </row>
    <row r="39" spans="3:31" ht="12.75" hidden="1" customHeight="1" x14ac:dyDescent="0.2"/>
    <row r="40" spans="3:31" ht="12.75" hidden="1" customHeight="1" x14ac:dyDescent="0.2"/>
    <row r="41" spans="3:31" ht="12.75" hidden="1" customHeight="1" x14ac:dyDescent="0.2"/>
    <row r="42" spans="3:31" ht="12.75" hidden="1" customHeight="1" x14ac:dyDescent="0.2"/>
    <row r="43" spans="3:31" ht="12.75" hidden="1" customHeight="1" x14ac:dyDescent="0.2"/>
    <row r="44" spans="3:31" ht="12.75" hidden="1" customHeight="1" x14ac:dyDescent="0.2"/>
    <row r="45" spans="3:31" ht="12.75" hidden="1" customHeight="1" x14ac:dyDescent="0.2"/>
    <row r="46" spans="3:31" ht="12.75" hidden="1" customHeight="1" x14ac:dyDescent="0.2"/>
    <row r="47" spans="3:31" ht="12.75" hidden="1" customHeight="1" x14ac:dyDescent="0.2"/>
    <row r="48" spans="3:31" ht="12.75" hidden="1" customHeight="1" x14ac:dyDescent="0.2"/>
    <row r="49" ht="12.75" hidden="1" customHeight="1" x14ac:dyDescent="0.2"/>
    <row r="50" ht="12.75" hidden="1" customHeight="1" x14ac:dyDescent="0.2"/>
    <row r="51" ht="12.75" hidden="1" customHeight="1" x14ac:dyDescent="0.2"/>
    <row r="52" ht="12.75" hidden="1" customHeight="1" x14ac:dyDescent="0.2"/>
    <row r="53" ht="12.75" hidden="1" customHeight="1" x14ac:dyDescent="0.2"/>
    <row r="54" ht="12.75" hidden="1" customHeight="1" x14ac:dyDescent="0.2"/>
    <row r="55" ht="12.75" hidden="1" customHeight="1" x14ac:dyDescent="0.2"/>
    <row r="56" ht="12.75" hidden="1" customHeight="1" x14ac:dyDescent="0.2"/>
    <row r="57" ht="12.75" hidden="1" customHeight="1" x14ac:dyDescent="0.2"/>
    <row r="58" ht="12.75" hidden="1" customHeight="1" x14ac:dyDescent="0.2"/>
    <row r="59" ht="12.75" hidden="1" customHeight="1" x14ac:dyDescent="0.2"/>
    <row r="60" ht="12.75" hidden="1" customHeight="1" x14ac:dyDescent="0.2"/>
    <row r="61" ht="12.75" hidden="1" customHeight="1" x14ac:dyDescent="0.2"/>
    <row r="62" ht="12.75" hidden="1" customHeight="1" x14ac:dyDescent="0.2"/>
    <row r="63" ht="12.75" hidden="1" customHeight="1" x14ac:dyDescent="0.2"/>
    <row r="64" ht="12.75" hidden="1" customHeight="1" x14ac:dyDescent="0.2"/>
    <row r="65" ht="12.75" hidden="1" customHeight="1" x14ac:dyDescent="0.2"/>
    <row r="66" ht="12.75" hidden="1" customHeight="1" x14ac:dyDescent="0.2"/>
    <row r="67" ht="12.75" hidden="1" customHeight="1" x14ac:dyDescent="0.2"/>
    <row r="68" ht="12.75" hidden="1" customHeight="1" x14ac:dyDescent="0.2"/>
    <row r="69" ht="12.75" hidden="1" customHeight="1" x14ac:dyDescent="0.2"/>
    <row r="70" ht="12.75" hidden="1" customHeight="1" x14ac:dyDescent="0.2"/>
    <row r="71" ht="12.75" hidden="1" customHeight="1" x14ac:dyDescent="0.2"/>
    <row r="72" ht="12.75" hidden="1" customHeight="1" x14ac:dyDescent="0.2"/>
    <row r="73" ht="12.75" hidden="1" customHeight="1" x14ac:dyDescent="0.2"/>
    <row r="74" ht="12.75" hidden="1" customHeight="1" x14ac:dyDescent="0.2"/>
    <row r="75" ht="12.75" hidden="1" customHeight="1" x14ac:dyDescent="0.2"/>
    <row r="76" ht="12.75" hidden="1" customHeight="1" x14ac:dyDescent="0.2"/>
    <row r="77" ht="12.75" hidden="1" customHeight="1" x14ac:dyDescent="0.2"/>
    <row r="78" ht="12.75" hidden="1" customHeight="1" x14ac:dyDescent="0.2"/>
    <row r="79" ht="12.75" hidden="1" customHeight="1" x14ac:dyDescent="0.2"/>
    <row r="80" ht="12.75" hidden="1" customHeight="1" x14ac:dyDescent="0.2"/>
    <row r="81" ht="12.75" hidden="1" customHeight="1" x14ac:dyDescent="0.2"/>
    <row r="82" ht="12.75" hidden="1" customHeight="1" x14ac:dyDescent="0.2"/>
    <row r="83" ht="12.75" hidden="1" customHeight="1" x14ac:dyDescent="0.2"/>
    <row r="84" ht="12.75" hidden="1" customHeight="1" x14ac:dyDescent="0.2"/>
    <row r="85" ht="12.75" hidden="1" customHeight="1" x14ac:dyDescent="0.2"/>
    <row r="86" ht="12.75" hidden="1" customHeight="1" x14ac:dyDescent="0.2"/>
    <row r="87" ht="12.75" hidden="1" customHeight="1" x14ac:dyDescent="0.2"/>
    <row r="88" ht="12.75" hidden="1" customHeight="1" x14ac:dyDescent="0.2"/>
    <row r="89" ht="12.75" hidden="1" customHeight="1" x14ac:dyDescent="0.2"/>
    <row r="90" ht="12.75" hidden="1" customHeight="1" x14ac:dyDescent="0.2"/>
    <row r="91" ht="12.75" hidden="1" customHeight="1" x14ac:dyDescent="0.2"/>
    <row r="92" ht="12.75" hidden="1" customHeight="1" x14ac:dyDescent="0.2"/>
    <row r="93" ht="12.75" hidden="1" customHeight="1" x14ac:dyDescent="0.2"/>
    <row r="94" ht="12.75" hidden="1" customHeight="1" x14ac:dyDescent="0.2"/>
    <row r="95" ht="12.75" hidden="1" customHeight="1" x14ac:dyDescent="0.2"/>
    <row r="96" ht="12.75" hidden="1" customHeight="1" x14ac:dyDescent="0.2"/>
    <row r="97" ht="12.75" hidden="1" customHeight="1" x14ac:dyDescent="0.2"/>
    <row r="98" ht="12.75" hidden="1" customHeight="1" x14ac:dyDescent="0.2"/>
    <row r="99" ht="12.75" hidden="1" customHeight="1" x14ac:dyDescent="0.2"/>
    <row r="100" ht="12.75" hidden="1" customHeight="1" x14ac:dyDescent="0.2"/>
    <row r="101" ht="12.75" hidden="1" customHeight="1" x14ac:dyDescent="0.2"/>
    <row r="102" ht="12.75" hidden="1" customHeight="1" x14ac:dyDescent="0.2"/>
    <row r="103" ht="12.75" hidden="1" customHeight="1" x14ac:dyDescent="0.2"/>
    <row r="104" ht="12.75" hidden="1" customHeight="1" x14ac:dyDescent="0.2"/>
    <row r="105" ht="12.75" hidden="1" customHeight="1" x14ac:dyDescent="0.2"/>
    <row r="106" ht="12.75" hidden="1" customHeight="1" x14ac:dyDescent="0.2"/>
    <row r="107" ht="12.75" hidden="1" customHeight="1" x14ac:dyDescent="0.2"/>
    <row r="108" ht="12.75" hidden="1" customHeight="1" x14ac:dyDescent="0.2"/>
    <row r="109" ht="12.75" hidden="1" customHeight="1" x14ac:dyDescent="0.2"/>
    <row r="110" ht="12.75" hidden="1" customHeight="1" x14ac:dyDescent="0.2"/>
    <row r="111" ht="12.75" hidden="1" customHeight="1" x14ac:dyDescent="0.2"/>
    <row r="112" ht="12.75" hidden="1" customHeight="1" x14ac:dyDescent="0.2"/>
    <row r="113" ht="12.75" hidden="1" customHeight="1" x14ac:dyDescent="0.2"/>
    <row r="114" ht="12.75" hidden="1" customHeight="1" x14ac:dyDescent="0.2"/>
    <row r="115" ht="12.75" hidden="1" customHeight="1" x14ac:dyDescent="0.2"/>
    <row r="116" ht="12.75" hidden="1" customHeight="1" x14ac:dyDescent="0.2"/>
    <row r="117" ht="12.75" hidden="1" customHeight="1" x14ac:dyDescent="0.2"/>
    <row r="118" ht="12.75" hidden="1" customHeight="1" x14ac:dyDescent="0.2"/>
    <row r="119" ht="12.75" hidden="1" customHeight="1" x14ac:dyDescent="0.2"/>
    <row r="120" ht="12.75" hidden="1" customHeight="1" x14ac:dyDescent="0.2"/>
    <row r="121" ht="12.75" hidden="1" customHeight="1" x14ac:dyDescent="0.2"/>
    <row r="122" ht="12.75" hidden="1" customHeight="1" x14ac:dyDescent="0.2"/>
    <row r="123" ht="12.75" hidden="1" customHeight="1" x14ac:dyDescent="0.2"/>
    <row r="124" ht="12.75" hidden="1" customHeight="1" x14ac:dyDescent="0.2"/>
    <row r="125" ht="12.75" hidden="1" customHeight="1" x14ac:dyDescent="0.2"/>
    <row r="126" ht="12.75" hidden="1" customHeight="1" x14ac:dyDescent="0.2"/>
    <row r="127" ht="12.75" hidden="1" customHeight="1" x14ac:dyDescent="0.2"/>
    <row r="128" ht="12.75" hidden="1" customHeight="1" x14ac:dyDescent="0.2"/>
    <row r="129" ht="12.75" hidden="1" customHeight="1" x14ac:dyDescent="0.2"/>
    <row r="130" ht="12.75" hidden="1" customHeight="1" x14ac:dyDescent="0.2"/>
    <row r="131" ht="12.75" hidden="1" customHeight="1" x14ac:dyDescent="0.2"/>
    <row r="132" ht="12.75" hidden="1" customHeight="1" x14ac:dyDescent="0.2"/>
    <row r="133" ht="12.75" hidden="1" customHeight="1" x14ac:dyDescent="0.2"/>
    <row r="134" ht="12.75" hidden="1" customHeight="1" x14ac:dyDescent="0.2"/>
    <row r="135" ht="12.75" hidden="1" customHeight="1" x14ac:dyDescent="0.2"/>
    <row r="136" ht="12.75" hidden="1" customHeight="1" x14ac:dyDescent="0.2"/>
    <row r="137" ht="12.75" hidden="1" customHeight="1" x14ac:dyDescent="0.2"/>
    <row r="138" ht="12.75" hidden="1" customHeight="1" x14ac:dyDescent="0.2"/>
    <row r="139" ht="12.75" hidden="1" customHeight="1" x14ac:dyDescent="0.2"/>
    <row r="140" ht="12.75" hidden="1" customHeight="1" x14ac:dyDescent="0.2"/>
    <row r="141" ht="12.75" hidden="1" customHeight="1" x14ac:dyDescent="0.2"/>
    <row r="142" ht="12.75" hidden="1" customHeight="1" x14ac:dyDescent="0.2"/>
    <row r="143" ht="12.75" hidden="1" customHeight="1" x14ac:dyDescent="0.2"/>
    <row r="144" ht="12.75" hidden="1" customHeight="1" x14ac:dyDescent="0.2"/>
    <row r="145" ht="12.75" hidden="1" customHeight="1" x14ac:dyDescent="0.2"/>
    <row r="146" ht="12.75" hidden="1" customHeight="1" x14ac:dyDescent="0.2"/>
    <row r="147" ht="12.75" hidden="1" customHeight="1" x14ac:dyDescent="0.2"/>
    <row r="148" ht="12.75" hidden="1" customHeight="1" x14ac:dyDescent="0.2"/>
    <row r="149" ht="12.75" hidden="1" customHeight="1" x14ac:dyDescent="0.2"/>
    <row r="150" ht="12.75" hidden="1" customHeight="1" x14ac:dyDescent="0.2"/>
    <row r="151" ht="12.75" hidden="1" customHeight="1" x14ac:dyDescent="0.2"/>
    <row r="152" ht="12.75" hidden="1" customHeight="1" x14ac:dyDescent="0.2"/>
    <row r="153" ht="12.75" hidden="1" customHeight="1" x14ac:dyDescent="0.2"/>
    <row r="154" ht="12.75" hidden="1" customHeight="1" x14ac:dyDescent="0.2"/>
    <row r="155" ht="12.75" hidden="1" customHeight="1" x14ac:dyDescent="0.2"/>
    <row r="156" ht="12.75" hidden="1" customHeight="1" x14ac:dyDescent="0.2"/>
    <row r="157" ht="12.75" hidden="1" customHeight="1" x14ac:dyDescent="0.2"/>
    <row r="158" ht="12.75" hidden="1" customHeight="1" x14ac:dyDescent="0.2"/>
    <row r="159" ht="12.75" hidden="1" customHeight="1" x14ac:dyDescent="0.2"/>
    <row r="160" ht="12.75" hidden="1" customHeight="1" x14ac:dyDescent="0.2"/>
    <row r="161" ht="12.75" hidden="1" customHeight="1" x14ac:dyDescent="0.2"/>
    <row r="162" ht="12.75" hidden="1" customHeight="1" x14ac:dyDescent="0.2"/>
    <row r="163" ht="12.75" hidden="1" customHeight="1" x14ac:dyDescent="0.2"/>
    <row r="164" ht="12.75" hidden="1" customHeight="1" x14ac:dyDescent="0.2"/>
    <row r="165" ht="12.75" hidden="1" customHeight="1" x14ac:dyDescent="0.2"/>
    <row r="166" ht="12.75" hidden="1" customHeight="1" x14ac:dyDescent="0.2"/>
    <row r="167" ht="12.75" hidden="1" customHeight="1" x14ac:dyDescent="0.2"/>
    <row r="168" ht="12.75" hidden="1" customHeight="1" x14ac:dyDescent="0.2"/>
    <row r="169" ht="12.75" hidden="1" customHeight="1" x14ac:dyDescent="0.2"/>
    <row r="170" ht="12.75" hidden="1" customHeight="1" x14ac:dyDescent="0.2"/>
    <row r="171" ht="12.75" hidden="1" customHeight="1" x14ac:dyDescent="0.2"/>
    <row r="172" ht="12.75" hidden="1" customHeight="1" x14ac:dyDescent="0.2"/>
    <row r="173" ht="12.75" hidden="1" customHeight="1" x14ac:dyDescent="0.2"/>
    <row r="174" ht="12.75" hidden="1" customHeight="1" x14ac:dyDescent="0.2"/>
    <row r="175" ht="12.75" hidden="1" customHeight="1" x14ac:dyDescent="0.2"/>
    <row r="176" ht="12.75" hidden="1" customHeight="1" x14ac:dyDescent="0.2"/>
    <row r="177" ht="12.75" hidden="1" customHeight="1" x14ac:dyDescent="0.2"/>
    <row r="178" ht="12.75" hidden="1" customHeight="1" x14ac:dyDescent="0.2"/>
    <row r="179" ht="12.75" hidden="1" customHeight="1" x14ac:dyDescent="0.2"/>
    <row r="180" ht="12.75" hidden="1" customHeight="1" x14ac:dyDescent="0.2"/>
    <row r="181" ht="12.75" hidden="1" customHeight="1" x14ac:dyDescent="0.2"/>
    <row r="182" ht="12.75" hidden="1" customHeight="1" x14ac:dyDescent="0.2"/>
    <row r="183" ht="12.75" hidden="1" customHeight="1" x14ac:dyDescent="0.2"/>
    <row r="184" ht="12.75" hidden="1" customHeight="1" x14ac:dyDescent="0.2"/>
    <row r="185" ht="12.75" hidden="1" customHeight="1" x14ac:dyDescent="0.2"/>
    <row r="186" ht="12.75" hidden="1" customHeight="1" x14ac:dyDescent="0.2"/>
    <row r="187" ht="12.75" hidden="1" customHeight="1" x14ac:dyDescent="0.2"/>
    <row r="188" ht="12.75" hidden="1" customHeight="1" x14ac:dyDescent="0.2"/>
    <row r="189" ht="12.75" hidden="1" customHeight="1" x14ac:dyDescent="0.2"/>
    <row r="190" ht="12.75" hidden="1" customHeight="1" x14ac:dyDescent="0.2"/>
    <row r="191" ht="12.75" hidden="1" customHeight="1" x14ac:dyDescent="0.2"/>
    <row r="192" ht="12.75" hidden="1" customHeight="1" x14ac:dyDescent="0.2"/>
    <row r="193" ht="12.75" hidden="1" customHeight="1" x14ac:dyDescent="0.2"/>
    <row r="194" ht="12.75" hidden="1" customHeight="1" x14ac:dyDescent="0.2"/>
    <row r="195" ht="12.75" hidden="1" customHeight="1" x14ac:dyDescent="0.2"/>
    <row r="196" ht="12.75" hidden="1" customHeight="1" x14ac:dyDescent="0.2"/>
    <row r="197" ht="12.75" hidden="1" customHeight="1" x14ac:dyDescent="0.2"/>
    <row r="198" ht="12.75" hidden="1" customHeight="1" x14ac:dyDescent="0.2"/>
    <row r="199" ht="12.75" hidden="1" customHeight="1" x14ac:dyDescent="0.2"/>
    <row r="200" ht="12.75" hidden="1" customHeight="1" x14ac:dyDescent="0.2"/>
    <row r="201" ht="12.75" hidden="1" customHeight="1" x14ac:dyDescent="0.2"/>
    <row r="202" ht="12.75" hidden="1" customHeight="1" x14ac:dyDescent="0.2"/>
    <row r="203" ht="12.75" hidden="1" customHeight="1" x14ac:dyDescent="0.2"/>
  </sheetData>
  <sheetProtection selectLockedCells="1"/>
  <mergeCells count="40">
    <mergeCell ref="M19:N19"/>
    <mergeCell ref="U22:W22"/>
    <mergeCell ref="C22:E22"/>
    <mergeCell ref="F22:H22"/>
    <mergeCell ref="I22:K22"/>
    <mergeCell ref="L22:N22"/>
    <mergeCell ref="O22:Q22"/>
    <mergeCell ref="R22:T22"/>
    <mergeCell ref="K4:L4"/>
    <mergeCell ref="M4:N4"/>
    <mergeCell ref="O4:P4"/>
    <mergeCell ref="O19:P19"/>
    <mergeCell ref="C20:D20"/>
    <mergeCell ref="E20:F20"/>
    <mergeCell ref="G20:H20"/>
    <mergeCell ref="I20:J20"/>
    <mergeCell ref="K20:L20"/>
    <mergeCell ref="M20:N20"/>
    <mergeCell ref="O20:P20"/>
    <mergeCell ref="C19:D19"/>
    <mergeCell ref="E19:F19"/>
    <mergeCell ref="G19:H19"/>
    <mergeCell ref="I19:J19"/>
    <mergeCell ref="K19:L19"/>
    <mergeCell ref="J1:S2"/>
    <mergeCell ref="A3:A4"/>
    <mergeCell ref="B3:B4"/>
    <mergeCell ref="C3:D3"/>
    <mergeCell ref="E3:F3"/>
    <mergeCell ref="G3:H3"/>
    <mergeCell ref="I3:J3"/>
    <mergeCell ref="K3:L3"/>
    <mergeCell ref="M3:N3"/>
    <mergeCell ref="O3:P3"/>
    <mergeCell ref="Q3:Q4"/>
    <mergeCell ref="R3:R4"/>
    <mergeCell ref="C4:D4"/>
    <mergeCell ref="E4:F4"/>
    <mergeCell ref="G4:H4"/>
    <mergeCell ref="I4:J4"/>
  </mergeCells>
  <conditionalFormatting sqref="R20:T20">
    <cfRule type="cellIs" dxfId="35" priority="43" operator="lessThanOrEqual">
      <formula>#REF!</formula>
    </cfRule>
    <cfRule type="cellIs" dxfId="34" priority="44" operator="greaterThan">
      <formula>#REF!</formula>
    </cfRule>
  </conditionalFormatting>
  <conditionalFormatting sqref="R19:T19">
    <cfRule type="cellIs" dxfId="33" priority="45" operator="greaterThan">
      <formula>#REF!</formula>
    </cfRule>
    <cfRule type="cellIs" dxfId="32" priority="46" operator="lessThanOrEqual">
      <formula>#REF!</formula>
    </cfRule>
  </conditionalFormatting>
  <dataValidations count="2">
    <dataValidation type="list" allowBlank="1" showInputMessage="1" showErrorMessage="1" sqref="C5:P18">
      <formula1>TIME</formula1>
    </dataValidation>
    <dataValidation type="decimal" allowBlank="1" showInputMessage="1" showErrorMessage="1" sqref="A3:A4 C4:P4">
      <formula1>0</formula1>
      <formula2>24</formula2>
    </dataValidation>
  </dataValidations>
  <printOptions horizontalCentered="1" verticalCentered="1"/>
  <pageMargins left="0.23622047244094491" right="0.23622047244094491" top="0.19685039370078741" bottom="0" header="0.31496062992125984" footer="0.31496062992125984"/>
  <pageSetup paperSize="9" scale="108" orientation="landscape" r:id="rId1"/>
  <headerFooter alignWithMargins="0">
    <oddFooter>&amp;C&amp;D    &amp;T</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03"/>
  <sheetViews>
    <sheetView zoomScaleNormal="100" zoomScaleSheetLayoutView="80" workbookViewId="0">
      <selection activeCell="Q20" sqref="Q20"/>
    </sheetView>
  </sheetViews>
  <sheetFormatPr defaultColWidth="9.140625" defaultRowHeight="12.75" customHeight="1" zeroHeight="1" x14ac:dyDescent="0.2"/>
  <cols>
    <col min="1" max="1" width="19.28515625" style="13" customWidth="1"/>
    <col min="2" max="2" width="5.140625" style="101" bestFit="1" customWidth="1"/>
    <col min="3" max="3" width="6.28515625" style="13" bestFit="1" customWidth="1"/>
    <col min="4" max="4" width="6" style="13" customWidth="1"/>
    <col min="5" max="5" width="7" style="13" bestFit="1" customWidth="1"/>
    <col min="6" max="6" width="6.28515625" style="13" bestFit="1" customWidth="1"/>
    <col min="7" max="7" width="6.85546875" style="13" bestFit="1" customWidth="1"/>
    <col min="8" max="8" width="7.5703125" style="13" bestFit="1" customWidth="1"/>
    <col min="9" max="9" width="6.85546875" style="13" customWidth="1"/>
    <col min="10" max="10" width="6" style="13" bestFit="1" customWidth="1"/>
    <col min="11" max="11" width="6" style="13" customWidth="1"/>
    <col min="12" max="12" width="7.140625" style="13" bestFit="1" customWidth="1"/>
    <col min="13" max="13" width="6" style="13" customWidth="1"/>
    <col min="14" max="14" width="6.28515625" style="13" bestFit="1" customWidth="1"/>
    <col min="15" max="15" width="6.85546875" style="13" customWidth="1"/>
    <col min="16" max="16" width="7.140625" style="13" bestFit="1" customWidth="1"/>
    <col min="17" max="17" width="8.140625" style="13" bestFit="1" customWidth="1"/>
    <col min="18" max="18" width="8.28515625" style="101" bestFit="1" customWidth="1"/>
    <col min="19" max="19" width="6" style="13" bestFit="1" customWidth="1"/>
    <col min="20" max="21" width="18" style="13" bestFit="1" customWidth="1"/>
    <col min="22" max="22" width="9.85546875" style="13" bestFit="1" customWidth="1"/>
    <col min="23" max="23" width="11.28515625" style="13" customWidth="1"/>
    <col min="24" max="24" width="8.42578125" style="13" customWidth="1"/>
    <col min="25" max="25" width="7" style="13" customWidth="1"/>
    <col min="26" max="28" width="9.140625" style="13"/>
    <col min="29" max="29" width="11.42578125" style="13" customWidth="1"/>
    <col min="30" max="30" width="3.42578125" style="13" customWidth="1"/>
    <col min="31" max="31" width="11.42578125" style="101" customWidth="1"/>
    <col min="32" max="32" width="11.42578125" style="13" customWidth="1"/>
    <col min="33" max="16384" width="9.140625" style="13"/>
  </cols>
  <sheetData>
    <row r="1" spans="1:31" ht="17.100000000000001" customHeight="1" x14ac:dyDescent="0.2">
      <c r="A1" s="11"/>
      <c r="B1" s="31"/>
      <c r="C1" s="11"/>
      <c r="D1" s="11"/>
      <c r="E1" s="11"/>
      <c r="F1" s="12"/>
      <c r="H1" s="14" t="s">
        <v>8</v>
      </c>
      <c r="I1" s="15">
        <v>46</v>
      </c>
      <c r="J1" s="109"/>
      <c r="K1" s="109"/>
      <c r="L1" s="109"/>
      <c r="M1" s="109"/>
      <c r="N1" s="109"/>
      <c r="O1" s="109"/>
      <c r="P1" s="109"/>
      <c r="Q1" s="109"/>
      <c r="R1" s="109"/>
      <c r="S1" s="109"/>
    </row>
    <row r="2" spans="1:31" ht="17.100000000000001" customHeight="1" thickBot="1" x14ac:dyDescent="0.25">
      <c r="A2" s="12"/>
      <c r="B2" s="32"/>
      <c r="C2" s="40"/>
      <c r="D2" s="40"/>
      <c r="E2" s="40"/>
      <c r="F2" s="40"/>
      <c r="G2" s="40"/>
      <c r="H2" s="40"/>
      <c r="I2" s="40"/>
      <c r="J2" s="109"/>
      <c r="K2" s="109"/>
      <c r="L2" s="109"/>
      <c r="M2" s="109"/>
      <c r="N2" s="109"/>
      <c r="O2" s="109"/>
      <c r="P2" s="109"/>
      <c r="Q2" s="109"/>
      <c r="R2" s="109"/>
      <c r="S2" s="109"/>
      <c r="U2" s="11"/>
      <c r="Y2" s="11"/>
      <c r="Z2" s="16"/>
      <c r="AC2" s="101"/>
      <c r="AE2" s="13"/>
    </row>
    <row r="3" spans="1:31" ht="17.100000000000001" customHeight="1" x14ac:dyDescent="0.2">
      <c r="A3" s="110" t="s">
        <v>9</v>
      </c>
      <c r="B3" s="112" t="s">
        <v>29</v>
      </c>
      <c r="C3" s="114">
        <f>VLOOKUP($I$1,BUDGET!$I:$J,2,)</f>
        <v>42316</v>
      </c>
      <c r="D3" s="115"/>
      <c r="E3" s="114">
        <f>VLOOKUP($I$1,BUDGET!$I:$J,2,)+1</f>
        <v>42317</v>
      </c>
      <c r="F3" s="115"/>
      <c r="G3" s="114">
        <f>VLOOKUP($I$1,BUDGET!$I:$J,2,)+2</f>
        <v>42318</v>
      </c>
      <c r="H3" s="115"/>
      <c r="I3" s="114">
        <f>VLOOKUP($I$1,BUDGET!$I:$J,2,)+3</f>
        <v>42319</v>
      </c>
      <c r="J3" s="115"/>
      <c r="K3" s="114">
        <f>VLOOKUP($I$1,BUDGET!$I:$J,2,)+4</f>
        <v>42320</v>
      </c>
      <c r="L3" s="115"/>
      <c r="M3" s="114">
        <f>VLOOKUP($I$1,BUDGET!$I:$J,2,)+5</f>
        <v>42321</v>
      </c>
      <c r="N3" s="115"/>
      <c r="O3" s="114">
        <f>VLOOKUP($I$1,BUDGET!$I:$J,2,)+6</f>
        <v>42322</v>
      </c>
      <c r="P3" s="115"/>
      <c r="Q3" s="116" t="s">
        <v>10</v>
      </c>
      <c r="R3" s="118" t="s">
        <v>30</v>
      </c>
      <c r="S3" s="13" t="s">
        <v>0</v>
      </c>
      <c r="AB3" s="101"/>
      <c r="AE3" s="13"/>
    </row>
    <row r="4" spans="1:31" ht="17.100000000000001" customHeight="1" thickBot="1" x14ac:dyDescent="0.25">
      <c r="A4" s="111"/>
      <c r="B4" s="113"/>
      <c r="C4" s="120" t="s">
        <v>11</v>
      </c>
      <c r="D4" s="108"/>
      <c r="E4" s="107" t="s">
        <v>12</v>
      </c>
      <c r="F4" s="108"/>
      <c r="G4" s="107" t="s">
        <v>13</v>
      </c>
      <c r="H4" s="108"/>
      <c r="I4" s="107" t="s">
        <v>14</v>
      </c>
      <c r="J4" s="108"/>
      <c r="K4" s="107" t="s">
        <v>15</v>
      </c>
      <c r="L4" s="108"/>
      <c r="M4" s="107" t="s">
        <v>16</v>
      </c>
      <c r="N4" s="108"/>
      <c r="O4" s="107" t="s">
        <v>17</v>
      </c>
      <c r="P4" s="108"/>
      <c r="Q4" s="117"/>
      <c r="R4" s="119"/>
      <c r="AC4" s="18" t="s">
        <v>0</v>
      </c>
    </row>
    <row r="5" spans="1:31" ht="17.100000000000001" customHeight="1" x14ac:dyDescent="0.2">
      <c r="A5" s="82" t="s">
        <v>65</v>
      </c>
      <c r="B5" s="33"/>
      <c r="C5" s="86"/>
      <c r="D5" s="87"/>
      <c r="E5" s="86">
        <v>13</v>
      </c>
      <c r="F5" s="87">
        <v>21.299999999999997</v>
      </c>
      <c r="G5" s="86">
        <v>13</v>
      </c>
      <c r="H5" s="87">
        <v>21.299999999999997</v>
      </c>
      <c r="I5" s="88"/>
      <c r="J5" s="89"/>
      <c r="K5" s="88">
        <v>8</v>
      </c>
      <c r="L5" s="89">
        <v>16.299999999999997</v>
      </c>
      <c r="M5" s="86">
        <v>8</v>
      </c>
      <c r="N5" s="87">
        <v>16.299999999999997</v>
      </c>
      <c r="O5" s="86">
        <v>11.450000000000001</v>
      </c>
      <c r="P5" s="87">
        <v>20.299999999999997</v>
      </c>
      <c r="Q5" s="90">
        <f t="shared" ref="Q5:Q18" si="0">X23</f>
        <v>39</v>
      </c>
      <c r="R5" s="91">
        <f>COUNTBLANK(C5:P5)/2</f>
        <v>2</v>
      </c>
      <c r="S5" s="19"/>
    </row>
    <row r="6" spans="1:31" ht="17.100000000000001" customHeight="1" x14ac:dyDescent="0.2">
      <c r="A6" s="83" t="s">
        <v>66</v>
      </c>
      <c r="B6" s="34"/>
      <c r="C6" s="86">
        <v>8.3000000000000007</v>
      </c>
      <c r="D6" s="87">
        <v>17</v>
      </c>
      <c r="E6" s="86"/>
      <c r="F6" s="87"/>
      <c r="G6" s="86">
        <v>8</v>
      </c>
      <c r="H6" s="87">
        <v>16.299999999999997</v>
      </c>
      <c r="I6" s="86">
        <v>12.450000000000001</v>
      </c>
      <c r="J6" s="92">
        <v>21.299999999999997</v>
      </c>
      <c r="K6" s="86" t="s">
        <v>4</v>
      </c>
      <c r="L6" s="87" t="s">
        <v>4</v>
      </c>
      <c r="M6" s="86"/>
      <c r="N6" s="87"/>
      <c r="O6" s="86">
        <v>13</v>
      </c>
      <c r="P6" s="92">
        <v>20.299999999999997</v>
      </c>
      <c r="Q6" s="93">
        <f t="shared" si="0"/>
        <v>30.25</v>
      </c>
      <c r="R6" s="91">
        <f t="shared" ref="R6:R18" si="1">COUNTBLANK(C6:P6)/2</f>
        <v>2</v>
      </c>
      <c r="S6" s="19"/>
    </row>
    <row r="7" spans="1:31" ht="17.100000000000001" customHeight="1" x14ac:dyDescent="0.2">
      <c r="A7" s="83" t="s">
        <v>67</v>
      </c>
      <c r="B7" s="34"/>
      <c r="C7" s="86"/>
      <c r="D7" s="87"/>
      <c r="E7" s="86">
        <v>13</v>
      </c>
      <c r="F7" s="87">
        <v>21.299999999999997</v>
      </c>
      <c r="G7" s="86">
        <v>12.450000000000001</v>
      </c>
      <c r="H7" s="87">
        <v>21.299999999999997</v>
      </c>
      <c r="I7" s="86">
        <v>8</v>
      </c>
      <c r="J7" s="87">
        <v>16.299999999999997</v>
      </c>
      <c r="K7" s="86">
        <v>8</v>
      </c>
      <c r="L7" s="87">
        <v>16.299999999999997</v>
      </c>
      <c r="M7" s="86"/>
      <c r="N7" s="87"/>
      <c r="O7" s="86">
        <v>7</v>
      </c>
      <c r="P7" s="87">
        <v>15.3</v>
      </c>
      <c r="Q7" s="93">
        <f t="shared" si="0"/>
        <v>39</v>
      </c>
      <c r="R7" s="91">
        <f t="shared" si="1"/>
        <v>2</v>
      </c>
      <c r="S7" s="19"/>
    </row>
    <row r="8" spans="1:31" ht="17.100000000000001" customHeight="1" x14ac:dyDescent="0.2">
      <c r="A8" s="83" t="s">
        <v>68</v>
      </c>
      <c r="B8" s="34"/>
      <c r="C8" s="86">
        <v>11.3</v>
      </c>
      <c r="D8" s="87">
        <v>17.299999999999997</v>
      </c>
      <c r="E8" s="86">
        <v>8</v>
      </c>
      <c r="F8" s="87">
        <v>16.299999999999997</v>
      </c>
      <c r="G8" s="86" t="s">
        <v>4</v>
      </c>
      <c r="H8" s="87" t="s">
        <v>4</v>
      </c>
      <c r="I8" s="86"/>
      <c r="J8" s="87"/>
      <c r="K8" s="86">
        <v>13</v>
      </c>
      <c r="L8" s="87">
        <v>21.299999999999997</v>
      </c>
      <c r="M8" s="86">
        <v>13</v>
      </c>
      <c r="N8" s="87">
        <v>21.299999999999997</v>
      </c>
      <c r="O8" s="86"/>
      <c r="P8" s="87"/>
      <c r="Q8" s="93">
        <f t="shared" si="0"/>
        <v>29.25</v>
      </c>
      <c r="R8" s="91">
        <f t="shared" si="1"/>
        <v>2</v>
      </c>
      <c r="S8" s="19"/>
    </row>
    <row r="9" spans="1:31" ht="17.100000000000001" customHeight="1" x14ac:dyDescent="0.2">
      <c r="A9" s="83" t="s">
        <v>69</v>
      </c>
      <c r="B9" s="34"/>
      <c r="C9" s="86">
        <v>10.3</v>
      </c>
      <c r="D9" s="87">
        <v>17.299999999999997</v>
      </c>
      <c r="E9" s="86">
        <v>13</v>
      </c>
      <c r="F9" s="87">
        <v>21.299999999999997</v>
      </c>
      <c r="G9" s="86"/>
      <c r="H9" s="87"/>
      <c r="I9" s="86"/>
      <c r="J9" s="87"/>
      <c r="K9" s="86">
        <v>8</v>
      </c>
      <c r="L9" s="87">
        <v>16.299999999999997</v>
      </c>
      <c r="M9" s="86">
        <v>13</v>
      </c>
      <c r="N9" s="87">
        <v>21.299999999999997</v>
      </c>
      <c r="O9" s="86">
        <v>12.3</v>
      </c>
      <c r="P9" s="87">
        <v>20.299999999999997</v>
      </c>
      <c r="Q9" s="93">
        <f t="shared" si="0"/>
        <v>37</v>
      </c>
      <c r="R9" s="91">
        <f t="shared" si="1"/>
        <v>2</v>
      </c>
      <c r="S9" s="19"/>
    </row>
    <row r="10" spans="1:31" ht="17.100000000000001" customHeight="1" x14ac:dyDescent="0.2">
      <c r="A10" s="83" t="s">
        <v>70</v>
      </c>
      <c r="B10" s="34"/>
      <c r="C10" s="86">
        <v>8.3000000000000007</v>
      </c>
      <c r="D10" s="87">
        <v>17</v>
      </c>
      <c r="E10" s="86">
        <v>8</v>
      </c>
      <c r="F10" s="87">
        <v>16.299999999999997</v>
      </c>
      <c r="G10" s="86">
        <v>8</v>
      </c>
      <c r="H10" s="87">
        <v>16.299999999999997</v>
      </c>
      <c r="I10" s="86"/>
      <c r="J10" s="87"/>
      <c r="K10" s="86">
        <v>13</v>
      </c>
      <c r="L10" s="87">
        <v>21.299999999999997</v>
      </c>
      <c r="M10" s="86"/>
      <c r="N10" s="87"/>
      <c r="O10" s="86">
        <v>7</v>
      </c>
      <c r="P10" s="87">
        <v>13</v>
      </c>
      <c r="Q10" s="93">
        <f t="shared" si="0"/>
        <v>37</v>
      </c>
      <c r="R10" s="91">
        <f t="shared" si="1"/>
        <v>2</v>
      </c>
      <c r="S10" s="19"/>
    </row>
    <row r="11" spans="1:31" ht="17.100000000000001" customHeight="1" x14ac:dyDescent="0.2">
      <c r="A11" s="83" t="s">
        <v>71</v>
      </c>
      <c r="B11" s="34"/>
      <c r="C11" s="86" t="s">
        <v>3</v>
      </c>
      <c r="D11" s="87" t="s">
        <v>3</v>
      </c>
      <c r="E11" s="86" t="s">
        <v>3</v>
      </c>
      <c r="F11" s="87" t="s">
        <v>3</v>
      </c>
      <c r="G11" s="86"/>
      <c r="H11" s="87"/>
      <c r="I11" s="86" t="s">
        <v>3</v>
      </c>
      <c r="J11" s="87" t="s">
        <v>3</v>
      </c>
      <c r="K11" s="86" t="s">
        <v>3</v>
      </c>
      <c r="L11" s="87" t="s">
        <v>3</v>
      </c>
      <c r="M11" s="86" t="s">
        <v>3</v>
      </c>
      <c r="N11" s="87" t="s">
        <v>3</v>
      </c>
      <c r="O11" s="86"/>
      <c r="P11" s="87"/>
      <c r="Q11" s="93">
        <f t="shared" si="0"/>
        <v>0</v>
      </c>
      <c r="R11" s="91">
        <f t="shared" si="1"/>
        <v>2</v>
      </c>
      <c r="S11" s="19"/>
    </row>
    <row r="12" spans="1:31" ht="17.100000000000001" customHeight="1" x14ac:dyDescent="0.2">
      <c r="A12" s="83" t="s">
        <v>72</v>
      </c>
      <c r="B12" s="34"/>
      <c r="C12" s="86">
        <v>11</v>
      </c>
      <c r="D12" s="87">
        <v>17.299999999999997</v>
      </c>
      <c r="E12" s="86"/>
      <c r="F12" s="87"/>
      <c r="G12" s="86">
        <v>15</v>
      </c>
      <c r="H12" s="87">
        <v>21.299999999999997</v>
      </c>
      <c r="I12" s="86">
        <v>15</v>
      </c>
      <c r="J12" s="87">
        <v>21.299999999999997</v>
      </c>
      <c r="K12" s="86"/>
      <c r="L12" s="87"/>
      <c r="M12" s="86">
        <v>15</v>
      </c>
      <c r="N12" s="87">
        <v>21.299999999999997</v>
      </c>
      <c r="O12" s="86">
        <v>14.3</v>
      </c>
      <c r="P12" s="87">
        <v>20.299999999999997</v>
      </c>
      <c r="Q12" s="93">
        <f t="shared" si="0"/>
        <v>30</v>
      </c>
      <c r="R12" s="91">
        <f t="shared" si="1"/>
        <v>2</v>
      </c>
      <c r="S12" s="19"/>
    </row>
    <row r="13" spans="1:31" ht="17.100000000000001" customHeight="1" x14ac:dyDescent="0.2">
      <c r="A13" s="83" t="s">
        <v>73</v>
      </c>
      <c r="B13" s="34"/>
      <c r="C13" s="86" t="s">
        <v>3</v>
      </c>
      <c r="D13" s="87" t="s">
        <v>3</v>
      </c>
      <c r="E13" s="86"/>
      <c r="F13" s="87"/>
      <c r="G13" s="86" t="s">
        <v>3</v>
      </c>
      <c r="H13" s="87" t="s">
        <v>3</v>
      </c>
      <c r="I13" s="86"/>
      <c r="J13" s="87"/>
      <c r="K13" s="86" t="s">
        <v>3</v>
      </c>
      <c r="L13" s="87" t="s">
        <v>3</v>
      </c>
      <c r="M13" s="86"/>
      <c r="N13" s="87"/>
      <c r="O13" s="86" t="s">
        <v>3</v>
      </c>
      <c r="P13" s="87" t="s">
        <v>3</v>
      </c>
      <c r="Q13" s="93">
        <f t="shared" si="0"/>
        <v>0</v>
      </c>
      <c r="R13" s="91">
        <f t="shared" si="1"/>
        <v>3</v>
      </c>
      <c r="S13" s="19"/>
    </row>
    <row r="14" spans="1:31" ht="17.100000000000001" customHeight="1" x14ac:dyDescent="0.2">
      <c r="A14" s="83" t="s">
        <v>75</v>
      </c>
      <c r="B14" s="34"/>
      <c r="C14" s="86">
        <v>9</v>
      </c>
      <c r="D14" s="87">
        <v>17.299999999999997</v>
      </c>
      <c r="E14" s="86"/>
      <c r="F14" s="87"/>
      <c r="G14" s="86">
        <v>8</v>
      </c>
      <c r="H14" s="87">
        <v>16.299999999999997</v>
      </c>
      <c r="I14" s="86">
        <v>13</v>
      </c>
      <c r="J14" s="87">
        <v>21.299999999999997</v>
      </c>
      <c r="K14" s="86">
        <v>12.450000000000001</v>
      </c>
      <c r="L14" s="87">
        <v>21.299999999999997</v>
      </c>
      <c r="M14" s="86">
        <v>8</v>
      </c>
      <c r="N14" s="87">
        <v>16.299999999999997</v>
      </c>
      <c r="O14" s="86"/>
      <c r="P14" s="87"/>
      <c r="Q14" s="93">
        <f t="shared" si="0"/>
        <v>39</v>
      </c>
      <c r="R14" s="91">
        <f t="shared" si="1"/>
        <v>2</v>
      </c>
      <c r="S14" s="19"/>
    </row>
    <row r="15" spans="1:31" ht="17.100000000000001" customHeight="1" x14ac:dyDescent="0.2">
      <c r="A15" s="83" t="s">
        <v>74</v>
      </c>
      <c r="B15" s="34"/>
      <c r="C15" s="86"/>
      <c r="D15" s="87"/>
      <c r="E15" s="86"/>
      <c r="F15" s="87"/>
      <c r="G15" s="86"/>
      <c r="H15" s="87"/>
      <c r="I15" s="86"/>
      <c r="J15" s="87"/>
      <c r="K15" s="86"/>
      <c r="L15" s="87"/>
      <c r="M15" s="86"/>
      <c r="N15" s="87"/>
      <c r="O15" s="86"/>
      <c r="P15" s="87"/>
      <c r="Q15" s="93">
        <f t="shared" si="0"/>
        <v>0</v>
      </c>
      <c r="R15" s="91">
        <f t="shared" si="1"/>
        <v>7</v>
      </c>
      <c r="S15" s="19"/>
    </row>
    <row r="16" spans="1:31" ht="17.100000000000001" customHeight="1" x14ac:dyDescent="0.2">
      <c r="A16" s="84"/>
      <c r="B16" s="34"/>
      <c r="C16" s="86"/>
      <c r="D16" s="92"/>
      <c r="E16" s="86"/>
      <c r="F16" s="92"/>
      <c r="G16" s="86"/>
      <c r="H16" s="92"/>
      <c r="I16" s="86"/>
      <c r="J16" s="92"/>
      <c r="K16" s="86"/>
      <c r="L16" s="92"/>
      <c r="M16" s="86"/>
      <c r="N16" s="92"/>
      <c r="O16" s="86"/>
      <c r="P16" s="92"/>
      <c r="Q16" s="93">
        <f t="shared" si="0"/>
        <v>0</v>
      </c>
      <c r="R16" s="91">
        <f t="shared" si="1"/>
        <v>7</v>
      </c>
      <c r="S16" s="19"/>
    </row>
    <row r="17" spans="1:31" ht="17.100000000000001" customHeight="1" x14ac:dyDescent="0.2">
      <c r="A17" s="84"/>
      <c r="B17" s="34"/>
      <c r="C17" s="86"/>
      <c r="D17" s="92"/>
      <c r="E17" s="86"/>
      <c r="F17" s="92"/>
      <c r="G17" s="86"/>
      <c r="H17" s="92"/>
      <c r="I17" s="86"/>
      <c r="J17" s="92"/>
      <c r="K17" s="86"/>
      <c r="L17" s="92"/>
      <c r="M17" s="86"/>
      <c r="N17" s="92"/>
      <c r="O17" s="86"/>
      <c r="P17" s="92"/>
      <c r="Q17" s="93">
        <f t="shared" si="0"/>
        <v>0</v>
      </c>
      <c r="R17" s="91">
        <f t="shared" si="1"/>
        <v>7</v>
      </c>
      <c r="S17" s="19"/>
    </row>
    <row r="18" spans="1:31" ht="17.100000000000001" customHeight="1" thickBot="1" x14ac:dyDescent="0.25">
      <c r="A18" s="85"/>
      <c r="B18" s="35"/>
      <c r="C18" s="94"/>
      <c r="D18" s="95"/>
      <c r="E18" s="94"/>
      <c r="F18" s="95"/>
      <c r="G18" s="94"/>
      <c r="H18" s="95"/>
      <c r="I18" s="94"/>
      <c r="J18" s="95"/>
      <c r="K18" s="94"/>
      <c r="L18" s="95"/>
      <c r="M18" s="94"/>
      <c r="N18" s="95"/>
      <c r="O18" s="94"/>
      <c r="P18" s="95"/>
      <c r="Q18" s="96">
        <f t="shared" si="0"/>
        <v>0</v>
      </c>
      <c r="R18" s="97">
        <f t="shared" si="1"/>
        <v>7</v>
      </c>
      <c r="S18" s="19"/>
    </row>
    <row r="19" spans="1:31" ht="17.100000000000001" customHeight="1" x14ac:dyDescent="0.2">
      <c r="A19" s="18" t="s">
        <v>18</v>
      </c>
      <c r="B19" s="36">
        <f>SUM(B5:B18)</f>
        <v>0</v>
      </c>
      <c r="C19" s="105">
        <f>E37</f>
        <v>41.75</v>
      </c>
      <c r="D19" s="105"/>
      <c r="E19" s="105">
        <f>H37</f>
        <v>38.75</v>
      </c>
      <c r="F19" s="105"/>
      <c r="G19" s="105">
        <f>K37</f>
        <v>45</v>
      </c>
      <c r="H19" s="105"/>
      <c r="I19" s="105">
        <f>N37</f>
        <v>29.5</v>
      </c>
      <c r="J19" s="105"/>
      <c r="K19" s="105">
        <f>Q37</f>
        <v>46.75</v>
      </c>
      <c r="L19" s="105"/>
      <c r="M19" s="105">
        <f>T37</f>
        <v>37</v>
      </c>
      <c r="N19" s="105"/>
      <c r="O19" s="105">
        <f>W37</f>
        <v>41.75</v>
      </c>
      <c r="P19" s="105"/>
      <c r="Q19" s="38">
        <f>SUM(Q5:Q18)</f>
        <v>280.5</v>
      </c>
      <c r="R19" s="20"/>
      <c r="S19" s="19"/>
      <c r="T19" s="19"/>
    </row>
    <row r="20" spans="1:31" ht="17.100000000000001" customHeight="1" x14ac:dyDescent="0.2">
      <c r="A20" s="18" t="s">
        <v>28</v>
      </c>
      <c r="B20" s="36"/>
      <c r="C20" s="106">
        <f>COUNTA(D5:D15)-COUNTIF(D5:D15,"H")-COUNTIF(D5:D15,"T")-COUNTIF(D5:D15,"S")-COUNTIF(D5:D15,"AA")-COUNTIF(D5:D15,"AU")-COUNTIF(D5:D15,"FI")-COUNTIF(D5:D15,"HOS")-COUNTIF(D5:D15,"GD")</f>
        <v>6</v>
      </c>
      <c r="D20" s="106"/>
      <c r="E20" s="106">
        <f t="shared" ref="E20" si="2">COUNTA(F5:F15)-COUNTIF(F5:F15,"H")-COUNTIF(F5:F15,"T")-COUNTIF(F5:F15,"S")-COUNTIF(F5:F15,"AA")-COUNTIF(F5:F15,"AU")-COUNTIF(F5:F15,"FI")-COUNTIF(F5:F15,"HOS")-COUNTIF(F5:F15,"GD")</f>
        <v>5</v>
      </c>
      <c r="F20" s="106"/>
      <c r="G20" s="106">
        <f t="shared" ref="G20" si="3">COUNTA(H5:H15)-COUNTIF(H5:H15,"H")-COUNTIF(H5:H15,"T")-COUNTIF(H5:H15,"S")-COUNTIF(H5:H15,"AA")-COUNTIF(H5:H15,"AU")-COUNTIF(H5:H15,"FI")-COUNTIF(H5:H15,"HOS")-COUNTIF(H5:H15,"GD")</f>
        <v>6</v>
      </c>
      <c r="H20" s="106"/>
      <c r="I20" s="106">
        <f t="shared" ref="I20" si="4">COUNTA(J5:J15)-COUNTIF(J5:J15,"H")-COUNTIF(J5:J15,"T")-COUNTIF(J5:J15,"S")-COUNTIF(J5:J15,"AA")-COUNTIF(J5:J15,"AU")-COUNTIF(J5:J15,"FI")-COUNTIF(J5:J15,"HOS")-COUNTIF(J5:J15,"GD")</f>
        <v>4</v>
      </c>
      <c r="J20" s="106"/>
      <c r="K20" s="106">
        <f t="shared" ref="K20" si="5">COUNTA(L5:L15)-COUNTIF(L5:L15,"H")-COUNTIF(L5:L15,"T")-COUNTIF(L5:L15,"S")-COUNTIF(L5:L15,"AA")-COUNTIF(L5:L15,"AU")-COUNTIF(L5:L15,"FI")-COUNTIF(L5:L15,"HOS")-COUNTIF(L5:L15,"GD")</f>
        <v>6</v>
      </c>
      <c r="L20" s="106"/>
      <c r="M20" s="106">
        <f t="shared" ref="M20" si="6">COUNTA(N5:N15)-COUNTIF(N5:N15,"H")-COUNTIF(N5:N15,"T")-COUNTIF(N5:N15,"S")-COUNTIF(N5:N15,"AA")-COUNTIF(N5:N15,"AU")-COUNTIF(N5:N15,"FI")-COUNTIF(N5:N15,"HOS")-COUNTIF(N5:N15,"GD")</f>
        <v>5</v>
      </c>
      <c r="N20" s="106"/>
      <c r="O20" s="106">
        <f t="shared" ref="O20" si="7">COUNTA(P5:P15)-COUNTIF(P5:P15,"H")-COUNTIF(P5:P15,"T")-COUNTIF(P5:P15,"S")-COUNTIF(P5:P15,"AA")-COUNTIF(P5:P15,"AU")-COUNTIF(P5:P15,"FI")-COUNTIF(P5:P15,"HOS")-COUNTIF(P5:P15,"GD")</f>
        <v>6</v>
      </c>
      <c r="P20" s="106"/>
      <c r="Q20" s="22"/>
      <c r="R20" s="23"/>
      <c r="S20" s="24"/>
      <c r="T20" s="24"/>
    </row>
    <row r="21" spans="1:31" ht="17.100000000000001" customHeight="1" x14ac:dyDescent="0.2">
      <c r="A21" s="18" t="s">
        <v>19</v>
      </c>
      <c r="B21" s="36"/>
      <c r="C21" s="27"/>
      <c r="D21" s="21"/>
      <c r="E21" s="27"/>
      <c r="F21" s="21"/>
      <c r="G21" s="27"/>
      <c r="H21" s="21"/>
      <c r="I21" s="27"/>
      <c r="J21" s="21"/>
      <c r="K21" s="27"/>
      <c r="L21" s="21"/>
      <c r="M21" s="28"/>
      <c r="N21" s="28"/>
      <c r="O21" s="27"/>
      <c r="P21" s="21"/>
      <c r="Q21" s="39"/>
      <c r="R21" s="25"/>
      <c r="S21" s="26"/>
      <c r="T21" s="26"/>
      <c r="U21" s="17"/>
      <c r="V21" s="17"/>
    </row>
    <row r="22" spans="1:31" hidden="1" x14ac:dyDescent="0.2">
      <c r="C22" s="104" t="s">
        <v>20</v>
      </c>
      <c r="D22" s="104"/>
      <c r="E22" s="104"/>
      <c r="F22" s="104" t="s">
        <v>21</v>
      </c>
      <c r="G22" s="104"/>
      <c r="H22" s="104"/>
      <c r="I22" s="104" t="s">
        <v>22</v>
      </c>
      <c r="J22" s="104"/>
      <c r="K22" s="104"/>
      <c r="L22" s="104" t="s">
        <v>23</v>
      </c>
      <c r="M22" s="104"/>
      <c r="N22" s="104"/>
      <c r="O22" s="104" t="s">
        <v>24</v>
      </c>
      <c r="P22" s="104"/>
      <c r="Q22" s="103"/>
      <c r="R22" s="103" t="s">
        <v>25</v>
      </c>
      <c r="S22" s="103"/>
      <c r="T22" s="103"/>
      <c r="U22" s="103" t="s">
        <v>26</v>
      </c>
      <c r="V22" s="103"/>
      <c r="W22" s="103"/>
      <c r="X22" s="13" t="s">
        <v>27</v>
      </c>
      <c r="AE22" s="13"/>
    </row>
    <row r="23" spans="1:31" hidden="1" x14ac:dyDescent="0.2">
      <c r="A23" s="17"/>
      <c r="B23" s="37"/>
      <c r="C23" s="29">
        <f>VLOOKUP(C5,BUDGET!$B:$C,2,)</f>
        <v>0</v>
      </c>
      <c r="D23" s="29">
        <f>VLOOKUP(D5,BUDGET!$B:$C,2,)</f>
        <v>0</v>
      </c>
      <c r="E23" s="30">
        <f t="shared" ref="E23:E36" si="8">IF(D23-C23&gt;7,D23-C23-0.75,IF(D23-C23&gt;6,D23-C23-0.5,IF(D23-C23&lt;=6,D23-C23,FALSE)))</f>
        <v>0</v>
      </c>
      <c r="F23" s="29">
        <f>VLOOKUP(E5,BUDGET!$B:$C,2,)</f>
        <v>13</v>
      </c>
      <c r="G23" s="29">
        <f>VLOOKUP(F5,BUDGET!$B:$C,2,)</f>
        <v>21.5</v>
      </c>
      <c r="H23" s="30">
        <f t="shared" ref="H23:H36" si="9">IF(G23-F23&gt;7,G23-F23-0.75,IF(G23-F23&gt;6,G23-F23-0.5,IF(G23-F23&lt;=6,G23-F23,FALSE)))</f>
        <v>7.75</v>
      </c>
      <c r="I23" s="29">
        <f>VLOOKUP(G5,BUDGET!$B:$C,2,)</f>
        <v>13</v>
      </c>
      <c r="J23" s="29">
        <f>VLOOKUP(H5,BUDGET!$B:$C,2,)</f>
        <v>21.5</v>
      </c>
      <c r="K23" s="30">
        <f t="shared" ref="K23:K36" si="10">IF(J23-I23&gt;7,J23-I23-0.75,IF(J23-I23&gt;6,J23-I23-0.5,IF(J23-I23&lt;=6,J23-I23,FALSE)))</f>
        <v>7.75</v>
      </c>
      <c r="L23" s="29">
        <f>VLOOKUP(I5,BUDGET!$B:$C,2,)</f>
        <v>0</v>
      </c>
      <c r="M23" s="29">
        <f>VLOOKUP(J5,BUDGET!$B:$C,2,)</f>
        <v>0</v>
      </c>
      <c r="N23" s="30">
        <f t="shared" ref="N23:N36" si="11">IF(M23-L23&gt;7,M23-L23-0.75,IF(M23-L23&gt;6,M23-L23-0.5,IF(M23-L23&lt;=6,M23-L23,FALSE)))</f>
        <v>0</v>
      </c>
      <c r="O23" s="29">
        <f>VLOOKUP(K5,BUDGET!$B:$C,2,)</f>
        <v>8</v>
      </c>
      <c r="P23" s="29">
        <f>VLOOKUP(L5,BUDGET!$B:$C,2,)</f>
        <v>16.5</v>
      </c>
      <c r="Q23" s="30">
        <f t="shared" ref="Q23:Q36" si="12">IF(P23-O23&gt;7,P23-O23-0.75,IF(P23-O23&gt;6,P23-O23-0.5,IF(P23-O23&lt;=6,P23-O23,FALSE)))</f>
        <v>7.75</v>
      </c>
      <c r="R23" s="29">
        <f>VLOOKUP(M5,BUDGET!$B:$C,2,)</f>
        <v>8</v>
      </c>
      <c r="S23" s="29">
        <f>VLOOKUP(N5,BUDGET!$B:$C,2,)</f>
        <v>16.5</v>
      </c>
      <c r="T23" s="30">
        <f t="shared" ref="T23:T36" si="13">IF(S23-R23&gt;7,S23-R23-0.75,IF(S23-R23&gt;6,S23-R23-0.5,IF(S23-R23&lt;=6,S23-R23,FALSE)))</f>
        <v>7.75</v>
      </c>
      <c r="U23" s="29">
        <f>VLOOKUP(O5,BUDGET!$B:$C,2,)</f>
        <v>11.75</v>
      </c>
      <c r="V23" s="29">
        <f>VLOOKUP(P5,BUDGET!$B:$C,2,)</f>
        <v>20.5</v>
      </c>
      <c r="W23" s="30">
        <f t="shared" ref="W23:W36" si="14">IF(V23-U23&gt;7,V23-U23-0.75,IF(V23-U23&gt;6,V23-U23-0.5,IF(V23-U23&lt;=6,V23-U23,FALSE)))</f>
        <v>8</v>
      </c>
      <c r="X23" s="13">
        <f t="shared" ref="X23:X37" si="15">E23+H23+K23+N23+Q23+T23+W23</f>
        <v>39</v>
      </c>
      <c r="AE23" s="13"/>
    </row>
    <row r="24" spans="1:31" hidden="1" x14ac:dyDescent="0.2">
      <c r="A24" s="17"/>
      <c r="B24" s="37"/>
      <c r="C24" s="29">
        <f>VLOOKUP(C6,BUDGET!$B:$C,2,)</f>
        <v>8.5</v>
      </c>
      <c r="D24" s="29">
        <f>VLOOKUP(D6,BUDGET!$B:$C,2,)</f>
        <v>17</v>
      </c>
      <c r="E24" s="30">
        <f t="shared" si="8"/>
        <v>7.75</v>
      </c>
      <c r="F24" s="29">
        <f>VLOOKUP(E6,BUDGET!$B:$C,2,)</f>
        <v>0</v>
      </c>
      <c r="G24" s="29">
        <f>VLOOKUP(F6,BUDGET!$B:$C,2,)</f>
        <v>0</v>
      </c>
      <c r="H24" s="30">
        <f t="shared" si="9"/>
        <v>0</v>
      </c>
      <c r="I24" s="29">
        <f>VLOOKUP(G6,BUDGET!$B:$C,2,)</f>
        <v>8</v>
      </c>
      <c r="J24" s="29">
        <f>VLOOKUP(H6,BUDGET!$B:$C,2,)</f>
        <v>16.5</v>
      </c>
      <c r="K24" s="30">
        <f t="shared" si="10"/>
        <v>7.75</v>
      </c>
      <c r="L24" s="29">
        <f>VLOOKUP(I6,BUDGET!$B:$C,2,)</f>
        <v>12.75</v>
      </c>
      <c r="M24" s="29">
        <f>VLOOKUP(J6,BUDGET!$B:$C,2,)</f>
        <v>21.5</v>
      </c>
      <c r="N24" s="30">
        <f t="shared" si="11"/>
        <v>8</v>
      </c>
      <c r="O24" s="29">
        <f>VLOOKUP(K6,BUDGET!$B:$C,2,)</f>
        <v>0</v>
      </c>
      <c r="P24" s="29">
        <f>VLOOKUP(L6,BUDGET!$B:$C,2,)</f>
        <v>0</v>
      </c>
      <c r="Q24" s="30">
        <f t="shared" si="12"/>
        <v>0</v>
      </c>
      <c r="R24" s="29">
        <f>VLOOKUP(M6,BUDGET!$B:$C,2,)</f>
        <v>0</v>
      </c>
      <c r="S24" s="29">
        <f>VLOOKUP(N6,BUDGET!$B:$C,2,)</f>
        <v>0</v>
      </c>
      <c r="T24" s="30">
        <f t="shared" si="13"/>
        <v>0</v>
      </c>
      <c r="U24" s="29">
        <f>VLOOKUP(O6,BUDGET!$B:$C,2,)</f>
        <v>13</v>
      </c>
      <c r="V24" s="29">
        <f>VLOOKUP(P6,BUDGET!$B:$C,2,)</f>
        <v>20.5</v>
      </c>
      <c r="W24" s="30">
        <f t="shared" si="14"/>
        <v>6.75</v>
      </c>
      <c r="X24" s="13">
        <f t="shared" si="15"/>
        <v>30.25</v>
      </c>
      <c r="AE24" s="13"/>
    </row>
    <row r="25" spans="1:31" hidden="1" x14ac:dyDescent="0.2">
      <c r="C25" s="29">
        <f>VLOOKUP(C7,BUDGET!$B:$C,2,)</f>
        <v>0</v>
      </c>
      <c r="D25" s="29">
        <f>VLOOKUP(D7,BUDGET!$B:$C,2,)</f>
        <v>0</v>
      </c>
      <c r="E25" s="30">
        <f t="shared" si="8"/>
        <v>0</v>
      </c>
      <c r="F25" s="29">
        <f>VLOOKUP(E7,BUDGET!$B:$C,2,)</f>
        <v>13</v>
      </c>
      <c r="G25" s="29">
        <f>VLOOKUP(F7,BUDGET!$B:$C,2,)</f>
        <v>21.5</v>
      </c>
      <c r="H25" s="30">
        <f t="shared" si="9"/>
        <v>7.75</v>
      </c>
      <c r="I25" s="29">
        <f>VLOOKUP(G7,BUDGET!$B:$C,2,)</f>
        <v>12.75</v>
      </c>
      <c r="J25" s="29">
        <f>VLOOKUP(H7,BUDGET!$B:$C,2,)</f>
        <v>21.5</v>
      </c>
      <c r="K25" s="30">
        <f t="shared" si="10"/>
        <v>8</v>
      </c>
      <c r="L25" s="29">
        <f>VLOOKUP(I7,BUDGET!$B:$C,2,)</f>
        <v>8</v>
      </c>
      <c r="M25" s="29">
        <f>VLOOKUP(J7,BUDGET!$B:$C,2,)</f>
        <v>16.5</v>
      </c>
      <c r="N25" s="30">
        <f t="shared" si="11"/>
        <v>7.75</v>
      </c>
      <c r="O25" s="29">
        <f>VLOOKUP(K7,BUDGET!$B:$C,2,)</f>
        <v>8</v>
      </c>
      <c r="P25" s="29">
        <f>VLOOKUP(L7,BUDGET!$B:$C,2,)</f>
        <v>16.5</v>
      </c>
      <c r="Q25" s="30">
        <f t="shared" si="12"/>
        <v>7.75</v>
      </c>
      <c r="R25" s="29">
        <f>VLOOKUP(M7,BUDGET!$B:$C,2,)</f>
        <v>0</v>
      </c>
      <c r="S25" s="29">
        <f>VLOOKUP(N7,BUDGET!$B:$C,2,)</f>
        <v>0</v>
      </c>
      <c r="T25" s="30">
        <f t="shared" si="13"/>
        <v>0</v>
      </c>
      <c r="U25" s="29">
        <f>VLOOKUP(O7,BUDGET!$B:$C,2,)</f>
        <v>7</v>
      </c>
      <c r="V25" s="29">
        <f>VLOOKUP(P7,BUDGET!$B:$C,2,)</f>
        <v>15.5</v>
      </c>
      <c r="W25" s="30">
        <f t="shared" si="14"/>
        <v>7.75</v>
      </c>
      <c r="X25" s="13">
        <f t="shared" si="15"/>
        <v>39</v>
      </c>
      <c r="AE25" s="13"/>
    </row>
    <row r="26" spans="1:31" hidden="1" x14ac:dyDescent="0.2">
      <c r="C26" s="29">
        <f>VLOOKUP(C8,BUDGET!$B:$C,2,)</f>
        <v>11.5</v>
      </c>
      <c r="D26" s="29">
        <f>VLOOKUP(D8,BUDGET!$B:$C,2,)</f>
        <v>17.5</v>
      </c>
      <c r="E26" s="30">
        <f t="shared" si="8"/>
        <v>6</v>
      </c>
      <c r="F26" s="29">
        <f>VLOOKUP(E8,BUDGET!$B:$C,2,)</f>
        <v>8</v>
      </c>
      <c r="G26" s="29">
        <f>VLOOKUP(F8,BUDGET!$B:$C,2,)</f>
        <v>16.5</v>
      </c>
      <c r="H26" s="30">
        <f t="shared" si="9"/>
        <v>7.75</v>
      </c>
      <c r="I26" s="29">
        <f>VLOOKUP(G8,BUDGET!$B:$C,2,)</f>
        <v>0</v>
      </c>
      <c r="J26" s="29">
        <f>VLOOKUP(H8,BUDGET!$B:$C,2,)</f>
        <v>0</v>
      </c>
      <c r="K26" s="30">
        <f t="shared" si="10"/>
        <v>0</v>
      </c>
      <c r="L26" s="29">
        <f>VLOOKUP(I8,BUDGET!$B:$C,2,)</f>
        <v>0</v>
      </c>
      <c r="M26" s="29">
        <f>VLOOKUP(J8,BUDGET!$B:$C,2,)</f>
        <v>0</v>
      </c>
      <c r="N26" s="30">
        <f t="shared" si="11"/>
        <v>0</v>
      </c>
      <c r="O26" s="29">
        <f>VLOOKUP(K8,BUDGET!$B:$C,2,)</f>
        <v>13</v>
      </c>
      <c r="P26" s="29">
        <f>VLOOKUP(L8,BUDGET!$B:$C,2,)</f>
        <v>21.5</v>
      </c>
      <c r="Q26" s="30">
        <f t="shared" si="12"/>
        <v>7.75</v>
      </c>
      <c r="R26" s="29">
        <f>VLOOKUP(M8,BUDGET!$B:$C,2,)</f>
        <v>13</v>
      </c>
      <c r="S26" s="29">
        <f>VLOOKUP(N8,BUDGET!$B:$C,2,)</f>
        <v>21.5</v>
      </c>
      <c r="T26" s="30">
        <f t="shared" si="13"/>
        <v>7.75</v>
      </c>
      <c r="U26" s="29">
        <f>VLOOKUP(O8,BUDGET!$B:$C,2,)</f>
        <v>0</v>
      </c>
      <c r="V26" s="29">
        <f>VLOOKUP(P8,BUDGET!$B:$C,2,)</f>
        <v>0</v>
      </c>
      <c r="W26" s="30">
        <f t="shared" si="14"/>
        <v>0</v>
      </c>
      <c r="X26" s="13">
        <f t="shared" si="15"/>
        <v>29.25</v>
      </c>
      <c r="AE26" s="13"/>
    </row>
    <row r="27" spans="1:31" hidden="1" x14ac:dyDescent="0.2">
      <c r="C27" s="29">
        <f>VLOOKUP(C9,BUDGET!$B:$C,2,)</f>
        <v>10.5</v>
      </c>
      <c r="D27" s="29">
        <f>VLOOKUP(D9,BUDGET!$B:$C,2,)</f>
        <v>17.5</v>
      </c>
      <c r="E27" s="30">
        <f t="shared" si="8"/>
        <v>6.5</v>
      </c>
      <c r="F27" s="29">
        <f>VLOOKUP(E9,BUDGET!$B:$C,2,)</f>
        <v>13</v>
      </c>
      <c r="G27" s="29">
        <f>VLOOKUP(F9,BUDGET!$B:$C,2,)</f>
        <v>21.5</v>
      </c>
      <c r="H27" s="30">
        <f t="shared" si="9"/>
        <v>7.75</v>
      </c>
      <c r="I27" s="29">
        <f>VLOOKUP(G9,BUDGET!$B:$C,2,)</f>
        <v>0</v>
      </c>
      <c r="J27" s="29">
        <f>VLOOKUP(H9,BUDGET!$B:$C,2,)</f>
        <v>0</v>
      </c>
      <c r="K27" s="30">
        <f t="shared" si="10"/>
        <v>0</v>
      </c>
      <c r="L27" s="29">
        <f>VLOOKUP(I9,BUDGET!$B:$C,2,)</f>
        <v>0</v>
      </c>
      <c r="M27" s="29">
        <f>VLOOKUP(J9,BUDGET!$B:$C,2,)</f>
        <v>0</v>
      </c>
      <c r="N27" s="30">
        <f t="shared" si="11"/>
        <v>0</v>
      </c>
      <c r="O27" s="29">
        <f>VLOOKUP(K9,BUDGET!$B:$C,2,)</f>
        <v>8</v>
      </c>
      <c r="P27" s="29">
        <f>VLOOKUP(L9,BUDGET!$B:$C,2,)</f>
        <v>16.5</v>
      </c>
      <c r="Q27" s="30">
        <f t="shared" si="12"/>
        <v>7.75</v>
      </c>
      <c r="R27" s="29">
        <f>VLOOKUP(M9,BUDGET!$B:$C,2,)</f>
        <v>13</v>
      </c>
      <c r="S27" s="29">
        <f>VLOOKUP(N9,BUDGET!$B:$C,2,)</f>
        <v>21.5</v>
      </c>
      <c r="T27" s="30">
        <f t="shared" si="13"/>
        <v>7.75</v>
      </c>
      <c r="U27" s="29">
        <f>VLOOKUP(O9,BUDGET!$B:$C,2,)</f>
        <v>12.5</v>
      </c>
      <c r="V27" s="29">
        <f>VLOOKUP(P9,BUDGET!$B:$C,2,)</f>
        <v>20.5</v>
      </c>
      <c r="W27" s="30">
        <f t="shared" si="14"/>
        <v>7.25</v>
      </c>
      <c r="X27" s="13">
        <f t="shared" si="15"/>
        <v>37</v>
      </c>
      <c r="AE27" s="13"/>
    </row>
    <row r="28" spans="1:31" hidden="1" x14ac:dyDescent="0.2">
      <c r="C28" s="29">
        <f>VLOOKUP(C10,BUDGET!$B:$C,2,)</f>
        <v>8.5</v>
      </c>
      <c r="D28" s="29">
        <f>VLOOKUP(D10,BUDGET!$B:$C,2,)</f>
        <v>17</v>
      </c>
      <c r="E28" s="30">
        <f t="shared" si="8"/>
        <v>7.75</v>
      </c>
      <c r="F28" s="29">
        <f>VLOOKUP(E10,BUDGET!$B:$C,2,)</f>
        <v>8</v>
      </c>
      <c r="G28" s="29">
        <f>VLOOKUP(F10,BUDGET!$B:$C,2,)</f>
        <v>16.5</v>
      </c>
      <c r="H28" s="30">
        <f t="shared" si="9"/>
        <v>7.75</v>
      </c>
      <c r="I28" s="29">
        <f>VLOOKUP(G10,BUDGET!$B:$C,2,)</f>
        <v>8</v>
      </c>
      <c r="J28" s="29">
        <f>VLOOKUP(H10,BUDGET!$B:$C,2,)</f>
        <v>16.5</v>
      </c>
      <c r="K28" s="30">
        <f t="shared" si="10"/>
        <v>7.75</v>
      </c>
      <c r="L28" s="29">
        <f>VLOOKUP(I10,BUDGET!$B:$C,2,)</f>
        <v>0</v>
      </c>
      <c r="M28" s="29">
        <f>VLOOKUP(J10,BUDGET!$B:$C,2,)</f>
        <v>0</v>
      </c>
      <c r="N28" s="30">
        <f t="shared" si="11"/>
        <v>0</v>
      </c>
      <c r="O28" s="29">
        <f>VLOOKUP(K10,BUDGET!$B:$C,2,)</f>
        <v>13</v>
      </c>
      <c r="P28" s="29">
        <f>VLOOKUP(L10,BUDGET!$B:$C,2,)</f>
        <v>21.5</v>
      </c>
      <c r="Q28" s="30">
        <f t="shared" si="12"/>
        <v>7.75</v>
      </c>
      <c r="R28" s="29">
        <f>VLOOKUP(M10,BUDGET!$B:$C,2,)</f>
        <v>0</v>
      </c>
      <c r="S28" s="29">
        <f>VLOOKUP(N10,BUDGET!$B:$C,2,)</f>
        <v>0</v>
      </c>
      <c r="T28" s="30">
        <f t="shared" si="13"/>
        <v>0</v>
      </c>
      <c r="U28" s="29">
        <f>VLOOKUP(O10,BUDGET!$B:$C,2,)</f>
        <v>7</v>
      </c>
      <c r="V28" s="29">
        <f>VLOOKUP(P10,BUDGET!$B:$C,2,)</f>
        <v>13</v>
      </c>
      <c r="W28" s="30">
        <f t="shared" si="14"/>
        <v>6</v>
      </c>
      <c r="X28" s="13">
        <f t="shared" si="15"/>
        <v>37</v>
      </c>
      <c r="AE28" s="13"/>
    </row>
    <row r="29" spans="1:31" hidden="1" x14ac:dyDescent="0.2">
      <c r="C29" s="29">
        <f>VLOOKUP(C11,BUDGET!$B:$C,2,)</f>
        <v>0</v>
      </c>
      <c r="D29" s="29">
        <f>VLOOKUP(D11,BUDGET!$B:$C,2,)</f>
        <v>0</v>
      </c>
      <c r="E29" s="30">
        <f t="shared" si="8"/>
        <v>0</v>
      </c>
      <c r="F29" s="29">
        <f>VLOOKUP(E11,BUDGET!$B:$C,2,)</f>
        <v>0</v>
      </c>
      <c r="G29" s="29">
        <f>VLOOKUP(F11,BUDGET!$B:$C,2,)</f>
        <v>0</v>
      </c>
      <c r="H29" s="30">
        <f t="shared" si="9"/>
        <v>0</v>
      </c>
      <c r="I29" s="29">
        <f>VLOOKUP(G11,BUDGET!$B:$C,2,)</f>
        <v>0</v>
      </c>
      <c r="J29" s="29">
        <f>VLOOKUP(H11,BUDGET!$B:$C,2,)</f>
        <v>0</v>
      </c>
      <c r="K29" s="30">
        <f t="shared" si="10"/>
        <v>0</v>
      </c>
      <c r="L29" s="29">
        <f>VLOOKUP(I11,BUDGET!$B:$C,2,)</f>
        <v>0</v>
      </c>
      <c r="M29" s="29">
        <f>VLOOKUP(J11,BUDGET!$B:$C,2,)</f>
        <v>0</v>
      </c>
      <c r="N29" s="30">
        <f t="shared" si="11"/>
        <v>0</v>
      </c>
      <c r="O29" s="29">
        <f>VLOOKUP(K11,BUDGET!$B:$C,2,)</f>
        <v>0</v>
      </c>
      <c r="P29" s="29">
        <f>VLOOKUP(L11,BUDGET!$B:$C,2,)</f>
        <v>0</v>
      </c>
      <c r="Q29" s="30">
        <f t="shared" si="12"/>
        <v>0</v>
      </c>
      <c r="R29" s="29">
        <f>VLOOKUP(M11,BUDGET!$B:$C,2,)</f>
        <v>0</v>
      </c>
      <c r="S29" s="29">
        <f>VLOOKUP(N11,BUDGET!$B:$C,2,)</f>
        <v>0</v>
      </c>
      <c r="T29" s="30">
        <f t="shared" si="13"/>
        <v>0</v>
      </c>
      <c r="U29" s="29">
        <f>VLOOKUP(O11,BUDGET!$B:$C,2,)</f>
        <v>0</v>
      </c>
      <c r="V29" s="29">
        <f>VLOOKUP(P11,BUDGET!$B:$C,2,)</f>
        <v>0</v>
      </c>
      <c r="W29" s="30">
        <f t="shared" si="14"/>
        <v>0</v>
      </c>
      <c r="X29" s="13">
        <f t="shared" si="15"/>
        <v>0</v>
      </c>
      <c r="AE29" s="13"/>
    </row>
    <row r="30" spans="1:31" hidden="1" x14ac:dyDescent="0.2">
      <c r="C30" s="29">
        <f>VLOOKUP(C12,BUDGET!$B:$C,2,)</f>
        <v>11</v>
      </c>
      <c r="D30" s="29">
        <f>VLOOKUP(D12,BUDGET!$B:$C,2,)</f>
        <v>17.5</v>
      </c>
      <c r="E30" s="30">
        <f t="shared" si="8"/>
        <v>6</v>
      </c>
      <c r="F30" s="29">
        <f>VLOOKUP(E12,BUDGET!$B:$C,2,)</f>
        <v>0</v>
      </c>
      <c r="G30" s="29">
        <f>VLOOKUP(F12,BUDGET!$B:$C,2,)</f>
        <v>0</v>
      </c>
      <c r="H30" s="30">
        <f t="shared" si="9"/>
        <v>0</v>
      </c>
      <c r="I30" s="29">
        <f>VLOOKUP(G12,BUDGET!$B:$C,2,)</f>
        <v>15</v>
      </c>
      <c r="J30" s="29">
        <f>VLOOKUP(H12,BUDGET!$B:$C,2,)</f>
        <v>21.5</v>
      </c>
      <c r="K30" s="30">
        <f t="shared" si="10"/>
        <v>6</v>
      </c>
      <c r="L30" s="29">
        <f>VLOOKUP(I12,BUDGET!$B:$C,2,)</f>
        <v>15</v>
      </c>
      <c r="M30" s="29">
        <f>VLOOKUP(J12,BUDGET!$B:$C,2,)</f>
        <v>21.5</v>
      </c>
      <c r="N30" s="30">
        <f t="shared" si="11"/>
        <v>6</v>
      </c>
      <c r="O30" s="29">
        <f>VLOOKUP(K12,BUDGET!$B:$C,2,)</f>
        <v>0</v>
      </c>
      <c r="P30" s="29">
        <f>VLOOKUP(L12,BUDGET!$B:$C,2,)</f>
        <v>0</v>
      </c>
      <c r="Q30" s="30">
        <f t="shared" si="12"/>
        <v>0</v>
      </c>
      <c r="R30" s="29">
        <f>VLOOKUP(M12,BUDGET!$B:$C,2,)</f>
        <v>15</v>
      </c>
      <c r="S30" s="29">
        <f>VLOOKUP(N12,BUDGET!$B:$C,2,)</f>
        <v>21.5</v>
      </c>
      <c r="T30" s="30">
        <f t="shared" si="13"/>
        <v>6</v>
      </c>
      <c r="U30" s="29">
        <f>VLOOKUP(O12,BUDGET!$B:$C,2,)</f>
        <v>14.5</v>
      </c>
      <c r="V30" s="29">
        <f>VLOOKUP(P12,BUDGET!$B:$C,2,)</f>
        <v>20.5</v>
      </c>
      <c r="W30" s="30">
        <f t="shared" si="14"/>
        <v>6</v>
      </c>
      <c r="X30" s="13">
        <f t="shared" si="15"/>
        <v>30</v>
      </c>
      <c r="AE30" s="13"/>
    </row>
    <row r="31" spans="1:31" hidden="1" x14ac:dyDescent="0.2">
      <c r="C31" s="29">
        <f>VLOOKUP(C13,BUDGET!$B:$C,2,)</f>
        <v>0</v>
      </c>
      <c r="D31" s="29">
        <f>VLOOKUP(D13,BUDGET!$B:$C,2,)</f>
        <v>0</v>
      </c>
      <c r="E31" s="30">
        <f t="shared" si="8"/>
        <v>0</v>
      </c>
      <c r="F31" s="29">
        <f>VLOOKUP(E13,BUDGET!$B:$C,2,)</f>
        <v>0</v>
      </c>
      <c r="G31" s="29">
        <f>VLOOKUP(F13,BUDGET!$B:$C,2,)</f>
        <v>0</v>
      </c>
      <c r="H31" s="30">
        <f t="shared" si="9"/>
        <v>0</v>
      </c>
      <c r="I31" s="29">
        <f>VLOOKUP(G13,BUDGET!$B:$C,2,)</f>
        <v>0</v>
      </c>
      <c r="J31" s="29">
        <f>VLOOKUP(H13,BUDGET!$B:$C,2,)</f>
        <v>0</v>
      </c>
      <c r="K31" s="30">
        <f t="shared" si="10"/>
        <v>0</v>
      </c>
      <c r="L31" s="29">
        <f>VLOOKUP(I13,BUDGET!$B:$C,2,)</f>
        <v>0</v>
      </c>
      <c r="M31" s="29">
        <f>VLOOKUP(J13,BUDGET!$B:$C,2,)</f>
        <v>0</v>
      </c>
      <c r="N31" s="30">
        <f t="shared" si="11"/>
        <v>0</v>
      </c>
      <c r="O31" s="29">
        <f>VLOOKUP(K13,BUDGET!$B:$C,2,)</f>
        <v>0</v>
      </c>
      <c r="P31" s="29">
        <f>VLOOKUP(L13,BUDGET!$B:$C,2,)</f>
        <v>0</v>
      </c>
      <c r="Q31" s="30">
        <f t="shared" si="12"/>
        <v>0</v>
      </c>
      <c r="R31" s="29">
        <f>VLOOKUP(M13,BUDGET!$B:$C,2,)</f>
        <v>0</v>
      </c>
      <c r="S31" s="29">
        <f>VLOOKUP(N13,BUDGET!$B:$C,2,)</f>
        <v>0</v>
      </c>
      <c r="T31" s="30">
        <f t="shared" si="13"/>
        <v>0</v>
      </c>
      <c r="U31" s="29">
        <f>VLOOKUP(O13,BUDGET!$B:$C,2,)</f>
        <v>0</v>
      </c>
      <c r="V31" s="29">
        <f>VLOOKUP(P13,BUDGET!$B:$C,2,)</f>
        <v>0</v>
      </c>
      <c r="W31" s="30">
        <f t="shared" si="14"/>
        <v>0</v>
      </c>
      <c r="X31" s="13">
        <f t="shared" si="15"/>
        <v>0</v>
      </c>
      <c r="AE31" s="13"/>
    </row>
    <row r="32" spans="1:31" hidden="1" x14ac:dyDescent="0.2">
      <c r="C32" s="29">
        <f>VLOOKUP(C14,BUDGET!$B:$C,2,)</f>
        <v>9</v>
      </c>
      <c r="D32" s="29">
        <f>VLOOKUP(D14,BUDGET!$B:$C,2,)</f>
        <v>17.5</v>
      </c>
      <c r="E32" s="30">
        <f t="shared" si="8"/>
        <v>7.75</v>
      </c>
      <c r="F32" s="29">
        <f>VLOOKUP(E14,BUDGET!$B:$C,2,)</f>
        <v>0</v>
      </c>
      <c r="G32" s="29">
        <f>VLOOKUP(F14,BUDGET!$B:$C,2,)</f>
        <v>0</v>
      </c>
      <c r="H32" s="30">
        <f t="shared" si="9"/>
        <v>0</v>
      </c>
      <c r="I32" s="29">
        <f>VLOOKUP(G14,BUDGET!$B:$C,2,)</f>
        <v>8</v>
      </c>
      <c r="J32" s="29">
        <f>VLOOKUP(H14,BUDGET!$B:$C,2,)</f>
        <v>16.5</v>
      </c>
      <c r="K32" s="30">
        <f t="shared" si="10"/>
        <v>7.75</v>
      </c>
      <c r="L32" s="29">
        <f>VLOOKUP(I14,BUDGET!$B:$C,2,)</f>
        <v>13</v>
      </c>
      <c r="M32" s="29">
        <f>VLOOKUP(J14,BUDGET!$B:$C,2,)</f>
        <v>21.5</v>
      </c>
      <c r="N32" s="30">
        <f t="shared" si="11"/>
        <v>7.75</v>
      </c>
      <c r="O32" s="29">
        <f>VLOOKUP(K14,BUDGET!$B:$C,2,)</f>
        <v>12.75</v>
      </c>
      <c r="P32" s="29">
        <f>VLOOKUP(L14,BUDGET!$B:$C,2,)</f>
        <v>21.5</v>
      </c>
      <c r="Q32" s="30">
        <f t="shared" si="12"/>
        <v>8</v>
      </c>
      <c r="R32" s="29">
        <f>VLOOKUP(M14,BUDGET!$B:$C,2,)</f>
        <v>8</v>
      </c>
      <c r="S32" s="29">
        <f>VLOOKUP(N14,BUDGET!$B:$C,2,)</f>
        <v>16.5</v>
      </c>
      <c r="T32" s="30">
        <f t="shared" si="13"/>
        <v>7.75</v>
      </c>
      <c r="U32" s="29">
        <f>VLOOKUP(O14,BUDGET!$B:$C,2,)</f>
        <v>0</v>
      </c>
      <c r="V32" s="29">
        <f>VLOOKUP(P14,BUDGET!$B:$C,2,)</f>
        <v>0</v>
      </c>
      <c r="W32" s="30">
        <f t="shared" si="14"/>
        <v>0</v>
      </c>
      <c r="X32" s="13">
        <f t="shared" si="15"/>
        <v>39</v>
      </c>
      <c r="AE32" s="13"/>
    </row>
    <row r="33" spans="3:31" hidden="1" x14ac:dyDescent="0.2">
      <c r="C33" s="29">
        <f>VLOOKUP(C15,BUDGET!$B:$C,2,)</f>
        <v>0</v>
      </c>
      <c r="D33" s="29">
        <f>VLOOKUP(D15,BUDGET!$B:$C,2,)</f>
        <v>0</v>
      </c>
      <c r="E33" s="30">
        <f t="shared" si="8"/>
        <v>0</v>
      </c>
      <c r="F33" s="29">
        <f>VLOOKUP(E15,BUDGET!$B:$C,2,)</f>
        <v>0</v>
      </c>
      <c r="G33" s="29">
        <f>VLOOKUP(F15,BUDGET!$B:$C,2,)</f>
        <v>0</v>
      </c>
      <c r="H33" s="30">
        <f t="shared" si="9"/>
        <v>0</v>
      </c>
      <c r="I33" s="29">
        <f>VLOOKUP(G15,BUDGET!$B:$C,2,)</f>
        <v>0</v>
      </c>
      <c r="J33" s="29">
        <f>VLOOKUP(H15,BUDGET!$B:$C,2,)</f>
        <v>0</v>
      </c>
      <c r="K33" s="30">
        <f t="shared" si="10"/>
        <v>0</v>
      </c>
      <c r="L33" s="29">
        <f>VLOOKUP(I15,BUDGET!$B:$C,2,)</f>
        <v>0</v>
      </c>
      <c r="M33" s="29">
        <f>VLOOKUP(J15,BUDGET!$B:$C,2,)</f>
        <v>0</v>
      </c>
      <c r="N33" s="30">
        <f t="shared" si="11"/>
        <v>0</v>
      </c>
      <c r="O33" s="29">
        <f>VLOOKUP(K15,BUDGET!$B:$C,2,)</f>
        <v>0</v>
      </c>
      <c r="P33" s="29">
        <f>VLOOKUP(L15,BUDGET!$B:$C,2,)</f>
        <v>0</v>
      </c>
      <c r="Q33" s="30">
        <f t="shared" si="12"/>
        <v>0</v>
      </c>
      <c r="R33" s="29">
        <f>VLOOKUP(M15,BUDGET!$B:$C,2,)</f>
        <v>0</v>
      </c>
      <c r="S33" s="29">
        <f>VLOOKUP(N15,BUDGET!$B:$C,2,)</f>
        <v>0</v>
      </c>
      <c r="T33" s="30">
        <f t="shared" si="13"/>
        <v>0</v>
      </c>
      <c r="U33" s="29">
        <f>VLOOKUP(O15,BUDGET!$B:$C,2,)</f>
        <v>0</v>
      </c>
      <c r="V33" s="29">
        <f>VLOOKUP(P15,BUDGET!$B:$C,2,)</f>
        <v>0</v>
      </c>
      <c r="W33" s="30">
        <f t="shared" si="14"/>
        <v>0</v>
      </c>
      <c r="X33" s="13">
        <f t="shared" si="15"/>
        <v>0</v>
      </c>
      <c r="AE33" s="13"/>
    </row>
    <row r="34" spans="3:31" hidden="1" x14ac:dyDescent="0.2">
      <c r="C34" s="29">
        <f>VLOOKUP(C16,BUDGET!$B:$C,2,)</f>
        <v>0</v>
      </c>
      <c r="D34" s="29">
        <f>VLOOKUP(D16,BUDGET!$B:$C,2,)</f>
        <v>0</v>
      </c>
      <c r="E34" s="30">
        <f t="shared" si="8"/>
        <v>0</v>
      </c>
      <c r="F34" s="29">
        <f>VLOOKUP(E16,BUDGET!$B:$C,2,)</f>
        <v>0</v>
      </c>
      <c r="G34" s="29">
        <f>VLOOKUP(F16,BUDGET!$B:$C,2,)</f>
        <v>0</v>
      </c>
      <c r="H34" s="30">
        <f t="shared" si="9"/>
        <v>0</v>
      </c>
      <c r="I34" s="29">
        <f>VLOOKUP(G16,BUDGET!$B:$C,2,)</f>
        <v>0</v>
      </c>
      <c r="J34" s="29">
        <f>VLOOKUP(H16,BUDGET!$B:$C,2,)</f>
        <v>0</v>
      </c>
      <c r="K34" s="30">
        <f t="shared" si="10"/>
        <v>0</v>
      </c>
      <c r="L34" s="29">
        <f>VLOOKUP(I16,BUDGET!$B:$C,2,)</f>
        <v>0</v>
      </c>
      <c r="M34" s="29">
        <f>VLOOKUP(J16,BUDGET!$B:$C,2,)</f>
        <v>0</v>
      </c>
      <c r="N34" s="30">
        <f t="shared" si="11"/>
        <v>0</v>
      </c>
      <c r="O34" s="29">
        <f>VLOOKUP(K16,BUDGET!$B:$C,2,)</f>
        <v>0</v>
      </c>
      <c r="P34" s="29">
        <f>VLOOKUP(L16,BUDGET!$B:$C,2,)</f>
        <v>0</v>
      </c>
      <c r="Q34" s="30">
        <f t="shared" si="12"/>
        <v>0</v>
      </c>
      <c r="R34" s="29">
        <f>VLOOKUP(M16,BUDGET!$B:$C,2,)</f>
        <v>0</v>
      </c>
      <c r="S34" s="29">
        <f>VLOOKUP(N16,BUDGET!$B:$C,2,)</f>
        <v>0</v>
      </c>
      <c r="T34" s="30">
        <f t="shared" si="13"/>
        <v>0</v>
      </c>
      <c r="U34" s="29">
        <f>VLOOKUP(O16,BUDGET!$B:$C,2,)</f>
        <v>0</v>
      </c>
      <c r="V34" s="29">
        <f>VLOOKUP(P16,BUDGET!$B:$C,2,)</f>
        <v>0</v>
      </c>
      <c r="W34" s="30">
        <f t="shared" si="14"/>
        <v>0</v>
      </c>
      <c r="X34" s="13">
        <f t="shared" si="15"/>
        <v>0</v>
      </c>
      <c r="AE34" s="13"/>
    </row>
    <row r="35" spans="3:31" hidden="1" x14ac:dyDescent="0.2">
      <c r="C35" s="29">
        <f>VLOOKUP(C17,BUDGET!$B:$C,2,)</f>
        <v>0</v>
      </c>
      <c r="D35" s="29">
        <f>VLOOKUP(D17,BUDGET!$B:$C,2,)</f>
        <v>0</v>
      </c>
      <c r="E35" s="30">
        <f t="shared" si="8"/>
        <v>0</v>
      </c>
      <c r="F35" s="29">
        <f>VLOOKUP(E17,BUDGET!$B:$C,2,)</f>
        <v>0</v>
      </c>
      <c r="G35" s="29">
        <f>VLOOKUP(F17,BUDGET!$B:$C,2,)</f>
        <v>0</v>
      </c>
      <c r="H35" s="30">
        <f t="shared" si="9"/>
        <v>0</v>
      </c>
      <c r="I35" s="29">
        <f>VLOOKUP(G17,BUDGET!$B:$C,2,)</f>
        <v>0</v>
      </c>
      <c r="J35" s="29">
        <f>VLOOKUP(H17,BUDGET!$B:$C,2,)</f>
        <v>0</v>
      </c>
      <c r="K35" s="30">
        <f t="shared" si="10"/>
        <v>0</v>
      </c>
      <c r="L35" s="29">
        <f>VLOOKUP(I17,BUDGET!$B:$C,2,)</f>
        <v>0</v>
      </c>
      <c r="M35" s="29">
        <f>VLOOKUP(J17,BUDGET!$B:$C,2,)</f>
        <v>0</v>
      </c>
      <c r="N35" s="30">
        <f t="shared" si="11"/>
        <v>0</v>
      </c>
      <c r="O35" s="29">
        <f>VLOOKUP(K17,BUDGET!$B:$C,2,)</f>
        <v>0</v>
      </c>
      <c r="P35" s="29">
        <f>VLOOKUP(L17,BUDGET!$B:$C,2,)</f>
        <v>0</v>
      </c>
      <c r="Q35" s="30">
        <f t="shared" si="12"/>
        <v>0</v>
      </c>
      <c r="R35" s="29">
        <f>VLOOKUP(M17,BUDGET!$B:$C,2,)</f>
        <v>0</v>
      </c>
      <c r="S35" s="29">
        <f>VLOOKUP(N17,BUDGET!$B:$C,2,)</f>
        <v>0</v>
      </c>
      <c r="T35" s="30">
        <f t="shared" si="13"/>
        <v>0</v>
      </c>
      <c r="U35" s="29">
        <f>VLOOKUP(O17,BUDGET!$B:$C,2,)</f>
        <v>0</v>
      </c>
      <c r="V35" s="29">
        <f>VLOOKUP(P17,BUDGET!$B:$C,2,)</f>
        <v>0</v>
      </c>
      <c r="W35" s="30">
        <f t="shared" si="14"/>
        <v>0</v>
      </c>
      <c r="X35" s="13">
        <f t="shared" si="15"/>
        <v>0</v>
      </c>
      <c r="AE35" s="13"/>
    </row>
    <row r="36" spans="3:31" hidden="1" x14ac:dyDescent="0.2">
      <c r="C36" s="29">
        <f>VLOOKUP(C18,BUDGET!$B:$C,2,)</f>
        <v>0</v>
      </c>
      <c r="D36" s="29">
        <f>VLOOKUP(D18,BUDGET!$B:$C,2,)</f>
        <v>0</v>
      </c>
      <c r="E36" s="30">
        <f t="shared" si="8"/>
        <v>0</v>
      </c>
      <c r="F36" s="29">
        <f>VLOOKUP(E18,BUDGET!$B:$C,2,)</f>
        <v>0</v>
      </c>
      <c r="G36" s="29">
        <f>VLOOKUP(F18,BUDGET!$B:$C,2,)</f>
        <v>0</v>
      </c>
      <c r="H36" s="30">
        <f t="shared" si="9"/>
        <v>0</v>
      </c>
      <c r="I36" s="29">
        <f>VLOOKUP(G18,BUDGET!$B:$C,2,)</f>
        <v>0</v>
      </c>
      <c r="J36" s="29">
        <f>VLOOKUP(H18,BUDGET!$B:$C,2,)</f>
        <v>0</v>
      </c>
      <c r="K36" s="30">
        <f t="shared" si="10"/>
        <v>0</v>
      </c>
      <c r="L36" s="29">
        <f>VLOOKUP(I18,BUDGET!$B:$C,2,)</f>
        <v>0</v>
      </c>
      <c r="M36" s="29">
        <f>VLOOKUP(J18,BUDGET!$B:$C,2,)</f>
        <v>0</v>
      </c>
      <c r="N36" s="30">
        <f t="shared" si="11"/>
        <v>0</v>
      </c>
      <c r="O36" s="29">
        <f>VLOOKUP(K18,BUDGET!$B:$C,2,)</f>
        <v>0</v>
      </c>
      <c r="P36" s="29">
        <f>VLOOKUP(L18,BUDGET!$B:$C,2,)</f>
        <v>0</v>
      </c>
      <c r="Q36" s="30">
        <f t="shared" si="12"/>
        <v>0</v>
      </c>
      <c r="R36" s="29">
        <f>VLOOKUP(M18,BUDGET!$B:$C,2,)</f>
        <v>0</v>
      </c>
      <c r="S36" s="29">
        <f>VLOOKUP(N18,BUDGET!$B:$C,2,)</f>
        <v>0</v>
      </c>
      <c r="T36" s="30">
        <f t="shared" si="13"/>
        <v>0</v>
      </c>
      <c r="U36" s="29">
        <f>VLOOKUP(O18,BUDGET!$B:$C,2,)</f>
        <v>0</v>
      </c>
      <c r="V36" s="29">
        <f>VLOOKUP(P18,BUDGET!$B:$C,2,)</f>
        <v>0</v>
      </c>
      <c r="W36" s="30">
        <f t="shared" si="14"/>
        <v>0</v>
      </c>
      <c r="X36" s="13">
        <f t="shared" si="15"/>
        <v>0</v>
      </c>
      <c r="AE36" s="13"/>
    </row>
    <row r="37" spans="3:31" hidden="1" x14ac:dyDescent="0.2">
      <c r="C37" s="101"/>
      <c r="D37" s="101"/>
      <c r="E37" s="101">
        <f>SUM(E23:E36)</f>
        <v>41.75</v>
      </c>
      <c r="F37" s="101"/>
      <c r="G37" s="101"/>
      <c r="H37" s="13">
        <f>SUM(H23:H36)</f>
        <v>38.75</v>
      </c>
      <c r="K37" s="13">
        <f>SUM(K23:K36)</f>
        <v>45</v>
      </c>
      <c r="N37" s="13">
        <f>SUM(N23:N36)</f>
        <v>29.5</v>
      </c>
      <c r="Q37" s="13">
        <f>SUM(Q23:Q36)</f>
        <v>46.75</v>
      </c>
      <c r="T37" s="13">
        <f>SUM(T23:T36)</f>
        <v>37</v>
      </c>
      <c r="W37" s="13">
        <f>SUM(W23:W36)</f>
        <v>41.75</v>
      </c>
      <c r="X37" s="13">
        <f t="shared" si="15"/>
        <v>280.5</v>
      </c>
      <c r="AE37" s="13"/>
    </row>
    <row r="38" spans="3:31" hidden="1" x14ac:dyDescent="0.2">
      <c r="AE38" s="13"/>
    </row>
    <row r="39" spans="3:31" ht="12.75" hidden="1" customHeight="1" x14ac:dyDescent="0.2"/>
    <row r="40" spans="3:31" ht="12.75" hidden="1" customHeight="1" x14ac:dyDescent="0.2"/>
    <row r="41" spans="3:31" ht="12.75" hidden="1" customHeight="1" x14ac:dyDescent="0.2"/>
    <row r="42" spans="3:31" ht="12.75" hidden="1" customHeight="1" x14ac:dyDescent="0.2"/>
    <row r="43" spans="3:31" ht="12.75" hidden="1" customHeight="1" x14ac:dyDescent="0.2"/>
    <row r="44" spans="3:31" ht="12.75" hidden="1" customHeight="1" x14ac:dyDescent="0.2"/>
    <row r="45" spans="3:31" ht="12.75" hidden="1" customHeight="1" x14ac:dyDescent="0.2"/>
    <row r="46" spans="3:31" ht="12.75" hidden="1" customHeight="1" x14ac:dyDescent="0.2"/>
    <row r="47" spans="3:31" ht="12.75" hidden="1" customHeight="1" x14ac:dyDescent="0.2"/>
    <row r="48" spans="3:31" ht="12.75" hidden="1" customHeight="1" x14ac:dyDescent="0.2"/>
    <row r="49" ht="12.75" hidden="1" customHeight="1" x14ac:dyDescent="0.2"/>
    <row r="50" ht="12.75" hidden="1" customHeight="1" x14ac:dyDescent="0.2"/>
    <row r="51" ht="12.75" hidden="1" customHeight="1" x14ac:dyDescent="0.2"/>
    <row r="52" ht="12.75" hidden="1" customHeight="1" x14ac:dyDescent="0.2"/>
    <row r="53" ht="12.75" hidden="1" customHeight="1" x14ac:dyDescent="0.2"/>
    <row r="54" ht="12.75" hidden="1" customHeight="1" x14ac:dyDescent="0.2"/>
    <row r="55" ht="12.75" hidden="1" customHeight="1" x14ac:dyDescent="0.2"/>
    <row r="56" ht="12.75" hidden="1" customHeight="1" x14ac:dyDescent="0.2"/>
    <row r="57" ht="12.75" hidden="1" customHeight="1" x14ac:dyDescent="0.2"/>
    <row r="58" ht="12.75" hidden="1" customHeight="1" x14ac:dyDescent="0.2"/>
    <row r="59" ht="12.75" hidden="1" customHeight="1" x14ac:dyDescent="0.2"/>
    <row r="60" ht="12.75" hidden="1" customHeight="1" x14ac:dyDescent="0.2"/>
    <row r="61" ht="12.75" hidden="1" customHeight="1" x14ac:dyDescent="0.2"/>
    <row r="62" ht="12.75" hidden="1" customHeight="1" x14ac:dyDescent="0.2"/>
    <row r="63" ht="12.75" hidden="1" customHeight="1" x14ac:dyDescent="0.2"/>
    <row r="64" ht="12.75" hidden="1" customHeight="1" x14ac:dyDescent="0.2"/>
    <row r="65" ht="12.75" hidden="1" customHeight="1" x14ac:dyDescent="0.2"/>
    <row r="66" ht="12.75" hidden="1" customHeight="1" x14ac:dyDescent="0.2"/>
    <row r="67" ht="12.75" hidden="1" customHeight="1" x14ac:dyDescent="0.2"/>
    <row r="68" ht="12.75" hidden="1" customHeight="1" x14ac:dyDescent="0.2"/>
    <row r="69" ht="12.75" hidden="1" customHeight="1" x14ac:dyDescent="0.2"/>
    <row r="70" ht="12.75" hidden="1" customHeight="1" x14ac:dyDescent="0.2"/>
    <row r="71" ht="12.75" hidden="1" customHeight="1" x14ac:dyDescent="0.2"/>
    <row r="72" ht="12.75" hidden="1" customHeight="1" x14ac:dyDescent="0.2"/>
    <row r="73" ht="12.75" hidden="1" customHeight="1" x14ac:dyDescent="0.2"/>
    <row r="74" ht="12.75" hidden="1" customHeight="1" x14ac:dyDescent="0.2"/>
    <row r="75" ht="12.75" hidden="1" customHeight="1" x14ac:dyDescent="0.2"/>
    <row r="76" ht="12.75" hidden="1" customHeight="1" x14ac:dyDescent="0.2"/>
    <row r="77" ht="12.75" hidden="1" customHeight="1" x14ac:dyDescent="0.2"/>
    <row r="78" ht="12.75" hidden="1" customHeight="1" x14ac:dyDescent="0.2"/>
    <row r="79" ht="12.75" hidden="1" customHeight="1" x14ac:dyDescent="0.2"/>
    <row r="80" ht="12.75" hidden="1" customHeight="1" x14ac:dyDescent="0.2"/>
    <row r="81" ht="12.75" hidden="1" customHeight="1" x14ac:dyDescent="0.2"/>
    <row r="82" ht="12.75" hidden="1" customHeight="1" x14ac:dyDescent="0.2"/>
    <row r="83" ht="12.75" hidden="1" customHeight="1" x14ac:dyDescent="0.2"/>
    <row r="84" ht="12.75" hidden="1" customHeight="1" x14ac:dyDescent="0.2"/>
    <row r="85" ht="12.75" hidden="1" customHeight="1" x14ac:dyDescent="0.2"/>
    <row r="86" ht="12.75" hidden="1" customHeight="1" x14ac:dyDescent="0.2"/>
    <row r="87" ht="12.75" hidden="1" customHeight="1" x14ac:dyDescent="0.2"/>
    <row r="88" ht="12.75" hidden="1" customHeight="1" x14ac:dyDescent="0.2"/>
    <row r="89" ht="12.75" hidden="1" customHeight="1" x14ac:dyDescent="0.2"/>
    <row r="90" ht="12.75" hidden="1" customHeight="1" x14ac:dyDescent="0.2"/>
    <row r="91" ht="12.75" hidden="1" customHeight="1" x14ac:dyDescent="0.2"/>
    <row r="92" ht="12.75" hidden="1" customHeight="1" x14ac:dyDescent="0.2"/>
    <row r="93" ht="12.75" hidden="1" customHeight="1" x14ac:dyDescent="0.2"/>
    <row r="94" ht="12.75" hidden="1" customHeight="1" x14ac:dyDescent="0.2"/>
    <row r="95" ht="12.75" hidden="1" customHeight="1" x14ac:dyDescent="0.2"/>
    <row r="96" ht="12.75" hidden="1" customHeight="1" x14ac:dyDescent="0.2"/>
    <row r="97" ht="12.75" hidden="1" customHeight="1" x14ac:dyDescent="0.2"/>
    <row r="98" ht="12.75" hidden="1" customHeight="1" x14ac:dyDescent="0.2"/>
    <row r="99" ht="12.75" hidden="1" customHeight="1" x14ac:dyDescent="0.2"/>
    <row r="100" ht="12.75" hidden="1" customHeight="1" x14ac:dyDescent="0.2"/>
    <row r="101" ht="12.75" hidden="1" customHeight="1" x14ac:dyDescent="0.2"/>
    <row r="102" ht="12.75" hidden="1" customHeight="1" x14ac:dyDescent="0.2"/>
    <row r="103" ht="12.75" hidden="1" customHeight="1" x14ac:dyDescent="0.2"/>
    <row r="104" ht="12.75" hidden="1" customHeight="1" x14ac:dyDescent="0.2"/>
    <row r="105" ht="12.75" hidden="1" customHeight="1" x14ac:dyDescent="0.2"/>
    <row r="106" ht="12.75" hidden="1" customHeight="1" x14ac:dyDescent="0.2"/>
    <row r="107" ht="12.75" hidden="1" customHeight="1" x14ac:dyDescent="0.2"/>
    <row r="108" ht="12.75" hidden="1" customHeight="1" x14ac:dyDescent="0.2"/>
    <row r="109" ht="12.75" hidden="1" customHeight="1" x14ac:dyDescent="0.2"/>
    <row r="110" ht="12.75" hidden="1" customHeight="1" x14ac:dyDescent="0.2"/>
    <row r="111" ht="12.75" hidden="1" customHeight="1" x14ac:dyDescent="0.2"/>
    <row r="112" ht="12.75" hidden="1" customHeight="1" x14ac:dyDescent="0.2"/>
    <row r="113" ht="12.75" hidden="1" customHeight="1" x14ac:dyDescent="0.2"/>
    <row r="114" ht="12.75" hidden="1" customHeight="1" x14ac:dyDescent="0.2"/>
    <row r="115" ht="12.75" hidden="1" customHeight="1" x14ac:dyDescent="0.2"/>
    <row r="116" ht="12.75" hidden="1" customHeight="1" x14ac:dyDescent="0.2"/>
    <row r="117" ht="12.75" hidden="1" customHeight="1" x14ac:dyDescent="0.2"/>
    <row r="118" ht="12.75" hidden="1" customHeight="1" x14ac:dyDescent="0.2"/>
    <row r="119" ht="12.75" hidden="1" customHeight="1" x14ac:dyDescent="0.2"/>
    <row r="120" ht="12.75" hidden="1" customHeight="1" x14ac:dyDescent="0.2"/>
    <row r="121" ht="12.75" hidden="1" customHeight="1" x14ac:dyDescent="0.2"/>
    <row r="122" ht="12.75" hidden="1" customHeight="1" x14ac:dyDescent="0.2"/>
    <row r="123" ht="12.75" hidden="1" customHeight="1" x14ac:dyDescent="0.2"/>
    <row r="124" ht="12.75" hidden="1" customHeight="1" x14ac:dyDescent="0.2"/>
    <row r="125" ht="12.75" hidden="1" customHeight="1" x14ac:dyDescent="0.2"/>
    <row r="126" ht="12.75" hidden="1" customHeight="1" x14ac:dyDescent="0.2"/>
    <row r="127" ht="12.75" hidden="1" customHeight="1" x14ac:dyDescent="0.2"/>
    <row r="128" ht="12.75" hidden="1" customHeight="1" x14ac:dyDescent="0.2"/>
    <row r="129" ht="12.75" hidden="1" customHeight="1" x14ac:dyDescent="0.2"/>
    <row r="130" ht="12.75" hidden="1" customHeight="1" x14ac:dyDescent="0.2"/>
    <row r="131" ht="12.75" hidden="1" customHeight="1" x14ac:dyDescent="0.2"/>
    <row r="132" ht="12.75" hidden="1" customHeight="1" x14ac:dyDescent="0.2"/>
    <row r="133" ht="12.75" hidden="1" customHeight="1" x14ac:dyDescent="0.2"/>
    <row r="134" ht="12.75" hidden="1" customHeight="1" x14ac:dyDescent="0.2"/>
    <row r="135" ht="12.75" hidden="1" customHeight="1" x14ac:dyDescent="0.2"/>
    <row r="136" ht="12.75" hidden="1" customHeight="1" x14ac:dyDescent="0.2"/>
    <row r="137" ht="12.75" hidden="1" customHeight="1" x14ac:dyDescent="0.2"/>
    <row r="138" ht="12.75" hidden="1" customHeight="1" x14ac:dyDescent="0.2"/>
    <row r="139" ht="12.75" hidden="1" customHeight="1" x14ac:dyDescent="0.2"/>
    <row r="140" ht="12.75" hidden="1" customHeight="1" x14ac:dyDescent="0.2"/>
    <row r="141" ht="12.75" hidden="1" customHeight="1" x14ac:dyDescent="0.2"/>
    <row r="142" ht="12.75" hidden="1" customHeight="1" x14ac:dyDescent="0.2"/>
    <row r="143" ht="12.75" hidden="1" customHeight="1" x14ac:dyDescent="0.2"/>
    <row r="144" ht="12.75" hidden="1" customHeight="1" x14ac:dyDescent="0.2"/>
    <row r="145" ht="12.75" hidden="1" customHeight="1" x14ac:dyDescent="0.2"/>
    <row r="146" ht="12.75" hidden="1" customHeight="1" x14ac:dyDescent="0.2"/>
    <row r="147" ht="12.75" hidden="1" customHeight="1" x14ac:dyDescent="0.2"/>
    <row r="148" ht="12.75" hidden="1" customHeight="1" x14ac:dyDescent="0.2"/>
    <row r="149" ht="12.75" hidden="1" customHeight="1" x14ac:dyDescent="0.2"/>
    <row r="150" ht="12.75" hidden="1" customHeight="1" x14ac:dyDescent="0.2"/>
    <row r="151" ht="12.75" hidden="1" customHeight="1" x14ac:dyDescent="0.2"/>
    <row r="152" ht="12.75" hidden="1" customHeight="1" x14ac:dyDescent="0.2"/>
    <row r="153" ht="12.75" hidden="1" customHeight="1" x14ac:dyDescent="0.2"/>
    <row r="154" ht="12.75" hidden="1" customHeight="1" x14ac:dyDescent="0.2"/>
    <row r="155" ht="12.75" hidden="1" customHeight="1" x14ac:dyDescent="0.2"/>
    <row r="156" ht="12.75" hidden="1" customHeight="1" x14ac:dyDescent="0.2"/>
    <row r="157" ht="12.75" hidden="1" customHeight="1" x14ac:dyDescent="0.2"/>
    <row r="158" ht="12.75" hidden="1" customHeight="1" x14ac:dyDescent="0.2"/>
    <row r="159" ht="12.75" hidden="1" customHeight="1" x14ac:dyDescent="0.2"/>
    <row r="160" ht="12.75" hidden="1" customHeight="1" x14ac:dyDescent="0.2"/>
    <row r="161" ht="12.75" hidden="1" customHeight="1" x14ac:dyDescent="0.2"/>
    <row r="162" ht="12.75" hidden="1" customHeight="1" x14ac:dyDescent="0.2"/>
    <row r="163" ht="12.75" hidden="1" customHeight="1" x14ac:dyDescent="0.2"/>
    <row r="164" ht="12.75" hidden="1" customHeight="1" x14ac:dyDescent="0.2"/>
    <row r="165" ht="12.75" hidden="1" customHeight="1" x14ac:dyDescent="0.2"/>
    <row r="166" ht="12.75" hidden="1" customHeight="1" x14ac:dyDescent="0.2"/>
    <row r="167" ht="12.75" hidden="1" customHeight="1" x14ac:dyDescent="0.2"/>
    <row r="168" ht="12.75" hidden="1" customHeight="1" x14ac:dyDescent="0.2"/>
    <row r="169" ht="12.75" hidden="1" customHeight="1" x14ac:dyDescent="0.2"/>
    <row r="170" ht="12.75" hidden="1" customHeight="1" x14ac:dyDescent="0.2"/>
    <row r="171" ht="12.75" hidden="1" customHeight="1" x14ac:dyDescent="0.2"/>
    <row r="172" ht="12.75" hidden="1" customHeight="1" x14ac:dyDescent="0.2"/>
    <row r="173" ht="12.75" hidden="1" customHeight="1" x14ac:dyDescent="0.2"/>
    <row r="174" ht="12.75" hidden="1" customHeight="1" x14ac:dyDescent="0.2"/>
    <row r="175" ht="12.75" hidden="1" customHeight="1" x14ac:dyDescent="0.2"/>
    <row r="176" ht="12.75" hidden="1" customHeight="1" x14ac:dyDescent="0.2"/>
    <row r="177" ht="12.75" hidden="1" customHeight="1" x14ac:dyDescent="0.2"/>
    <row r="178" ht="12.75" hidden="1" customHeight="1" x14ac:dyDescent="0.2"/>
    <row r="179" ht="12.75" hidden="1" customHeight="1" x14ac:dyDescent="0.2"/>
    <row r="180" ht="12.75" hidden="1" customHeight="1" x14ac:dyDescent="0.2"/>
    <row r="181" ht="12.75" hidden="1" customHeight="1" x14ac:dyDescent="0.2"/>
    <row r="182" ht="12.75" hidden="1" customHeight="1" x14ac:dyDescent="0.2"/>
    <row r="183" ht="12.75" hidden="1" customHeight="1" x14ac:dyDescent="0.2"/>
    <row r="184" ht="12.75" hidden="1" customHeight="1" x14ac:dyDescent="0.2"/>
    <row r="185" ht="12.75" hidden="1" customHeight="1" x14ac:dyDescent="0.2"/>
    <row r="186" ht="12.75" hidden="1" customHeight="1" x14ac:dyDescent="0.2"/>
    <row r="187" ht="12.75" hidden="1" customHeight="1" x14ac:dyDescent="0.2"/>
    <row r="188" ht="12.75" hidden="1" customHeight="1" x14ac:dyDescent="0.2"/>
    <row r="189" ht="12.75" hidden="1" customHeight="1" x14ac:dyDescent="0.2"/>
    <row r="190" ht="12.75" hidden="1" customHeight="1" x14ac:dyDescent="0.2"/>
    <row r="191" ht="12.75" hidden="1" customHeight="1" x14ac:dyDescent="0.2"/>
    <row r="192" ht="12.75" hidden="1" customHeight="1" x14ac:dyDescent="0.2"/>
    <row r="193" ht="12.75" hidden="1" customHeight="1" x14ac:dyDescent="0.2"/>
    <row r="194" ht="12.75" hidden="1" customHeight="1" x14ac:dyDescent="0.2"/>
    <row r="195" ht="12.75" hidden="1" customHeight="1" x14ac:dyDescent="0.2"/>
    <row r="196" ht="12.75" hidden="1" customHeight="1" x14ac:dyDescent="0.2"/>
    <row r="197" ht="12.75" hidden="1" customHeight="1" x14ac:dyDescent="0.2"/>
    <row r="198" ht="12.75" hidden="1" customHeight="1" x14ac:dyDescent="0.2"/>
    <row r="199" ht="12.75" hidden="1" customHeight="1" x14ac:dyDescent="0.2"/>
    <row r="200" ht="12.75" hidden="1" customHeight="1" x14ac:dyDescent="0.2"/>
    <row r="201" ht="12.75" hidden="1" customHeight="1" x14ac:dyDescent="0.2"/>
    <row r="202" ht="12.75" hidden="1" customHeight="1" x14ac:dyDescent="0.2"/>
    <row r="203" ht="12.75" hidden="1" customHeight="1" x14ac:dyDescent="0.2"/>
  </sheetData>
  <sheetProtection selectLockedCells="1"/>
  <mergeCells count="40">
    <mergeCell ref="M19:N19"/>
    <mergeCell ref="U22:W22"/>
    <mergeCell ref="C22:E22"/>
    <mergeCell ref="F22:H22"/>
    <mergeCell ref="I22:K22"/>
    <mergeCell ref="L22:N22"/>
    <mergeCell ref="O22:Q22"/>
    <mergeCell ref="R22:T22"/>
    <mergeCell ref="K4:L4"/>
    <mergeCell ref="M4:N4"/>
    <mergeCell ref="O4:P4"/>
    <mergeCell ref="O19:P19"/>
    <mergeCell ref="C20:D20"/>
    <mergeCell ref="E20:F20"/>
    <mergeCell ref="G20:H20"/>
    <mergeCell ref="I20:J20"/>
    <mergeCell ref="K20:L20"/>
    <mergeCell ref="M20:N20"/>
    <mergeCell ref="O20:P20"/>
    <mergeCell ref="C19:D19"/>
    <mergeCell ref="E19:F19"/>
    <mergeCell ref="G19:H19"/>
    <mergeCell ref="I19:J19"/>
    <mergeCell ref="K19:L19"/>
    <mergeCell ref="J1:S2"/>
    <mergeCell ref="A3:A4"/>
    <mergeCell ref="B3:B4"/>
    <mergeCell ref="C3:D3"/>
    <mergeCell ref="E3:F3"/>
    <mergeCell ref="G3:H3"/>
    <mergeCell ref="I3:J3"/>
    <mergeCell ref="K3:L3"/>
    <mergeCell ref="M3:N3"/>
    <mergeCell ref="O3:P3"/>
    <mergeCell ref="Q3:Q4"/>
    <mergeCell ref="R3:R4"/>
    <mergeCell ref="C4:D4"/>
    <mergeCell ref="E4:F4"/>
    <mergeCell ref="G4:H4"/>
    <mergeCell ref="I4:J4"/>
  </mergeCells>
  <conditionalFormatting sqref="R20:T20">
    <cfRule type="cellIs" dxfId="31" priority="39" operator="lessThanOrEqual">
      <formula>#REF!</formula>
    </cfRule>
    <cfRule type="cellIs" dxfId="30" priority="40" operator="greaterThan">
      <formula>#REF!</formula>
    </cfRule>
  </conditionalFormatting>
  <conditionalFormatting sqref="R19:T19">
    <cfRule type="cellIs" dxfId="29" priority="41" operator="greaterThan">
      <formula>#REF!</formula>
    </cfRule>
    <cfRule type="cellIs" dxfId="28" priority="42" operator="lessThanOrEqual">
      <formula>#REF!</formula>
    </cfRule>
  </conditionalFormatting>
  <dataValidations count="2">
    <dataValidation type="decimal" allowBlank="1" showInputMessage="1" showErrorMessage="1" sqref="A3:A4 C4:P4">
      <formula1>0</formula1>
      <formula2>24</formula2>
    </dataValidation>
    <dataValidation type="list" allowBlank="1" showInputMessage="1" showErrorMessage="1" sqref="C5:P18">
      <formula1>TIME</formula1>
    </dataValidation>
  </dataValidations>
  <printOptions horizontalCentered="1" verticalCentered="1"/>
  <pageMargins left="0.23622047244094491" right="0.23622047244094491" top="0.19685039370078741" bottom="0" header="0.31496062992125984" footer="0.31496062992125984"/>
  <pageSetup paperSize="9" scale="108" orientation="landscape" r:id="rId1"/>
  <headerFooter alignWithMargins="0">
    <oddFooter>&amp;C&amp;D    &amp;T</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03"/>
  <sheetViews>
    <sheetView zoomScaleNormal="100" zoomScaleSheetLayoutView="80" workbookViewId="0">
      <selection activeCell="Q20" sqref="Q20"/>
    </sheetView>
  </sheetViews>
  <sheetFormatPr defaultColWidth="9.140625" defaultRowHeight="12.75" customHeight="1" zeroHeight="1" x14ac:dyDescent="0.2"/>
  <cols>
    <col min="1" max="1" width="19.28515625" style="13" customWidth="1"/>
    <col min="2" max="2" width="5.140625" style="102" bestFit="1" customWidth="1"/>
    <col min="3" max="3" width="6.28515625" style="13" bestFit="1" customWidth="1"/>
    <col min="4" max="4" width="6" style="13" customWidth="1"/>
    <col min="5" max="5" width="7" style="13" bestFit="1" customWidth="1"/>
    <col min="6" max="6" width="6.28515625" style="13" bestFit="1" customWidth="1"/>
    <col min="7" max="7" width="6.85546875" style="13" bestFit="1" customWidth="1"/>
    <col min="8" max="8" width="7.5703125" style="13" bestFit="1" customWidth="1"/>
    <col min="9" max="9" width="6.85546875" style="13" customWidth="1"/>
    <col min="10" max="10" width="6" style="13" bestFit="1" customWidth="1"/>
    <col min="11" max="11" width="6" style="13" customWidth="1"/>
    <col min="12" max="12" width="7.140625" style="13" bestFit="1" customWidth="1"/>
    <col min="13" max="13" width="6" style="13" customWidth="1"/>
    <col min="14" max="14" width="6.28515625" style="13" bestFit="1" customWidth="1"/>
    <col min="15" max="15" width="6.85546875" style="13" customWidth="1"/>
    <col min="16" max="16" width="7.140625" style="13" bestFit="1" customWidth="1"/>
    <col min="17" max="17" width="8.140625" style="13" bestFit="1" customWidth="1"/>
    <col min="18" max="18" width="8.28515625" style="102" bestFit="1" customWidth="1"/>
    <col min="19" max="19" width="6" style="13" bestFit="1" customWidth="1"/>
    <col min="20" max="21" width="18" style="13" bestFit="1" customWidth="1"/>
    <col min="22" max="22" width="9.85546875" style="13" bestFit="1" customWidth="1"/>
    <col min="23" max="23" width="11.28515625" style="13" customWidth="1"/>
    <col min="24" max="24" width="8.42578125" style="13" customWidth="1"/>
    <col min="25" max="25" width="7" style="13" customWidth="1"/>
    <col min="26" max="28" width="9.140625" style="13"/>
    <col min="29" max="29" width="11.42578125" style="13" customWidth="1"/>
    <col min="30" max="30" width="3.42578125" style="13" customWidth="1"/>
    <col min="31" max="31" width="11.42578125" style="102" customWidth="1"/>
    <col min="32" max="32" width="11.42578125" style="13" customWidth="1"/>
    <col min="33" max="16384" width="9.140625" style="13"/>
  </cols>
  <sheetData>
    <row r="1" spans="1:31" ht="17.100000000000001" customHeight="1" x14ac:dyDescent="0.2">
      <c r="A1" s="11"/>
      <c r="B1" s="31"/>
      <c r="C1" s="11"/>
      <c r="D1" s="11"/>
      <c r="E1" s="11"/>
      <c r="F1" s="12"/>
      <c r="H1" s="14" t="s">
        <v>8</v>
      </c>
      <c r="I1" s="15">
        <v>47</v>
      </c>
      <c r="J1" s="109"/>
      <c r="K1" s="109"/>
      <c r="L1" s="109"/>
      <c r="M1" s="109"/>
      <c r="N1" s="109"/>
      <c r="O1" s="109"/>
      <c r="P1" s="109"/>
      <c r="Q1" s="109"/>
      <c r="R1" s="109"/>
      <c r="S1" s="109"/>
    </row>
    <row r="2" spans="1:31" ht="17.100000000000001" customHeight="1" thickBot="1" x14ac:dyDescent="0.25">
      <c r="A2" s="12"/>
      <c r="B2" s="32"/>
      <c r="C2" s="40"/>
      <c r="D2" s="40"/>
      <c r="E2" s="40"/>
      <c r="F2" s="40"/>
      <c r="G2" s="40"/>
      <c r="H2" s="40"/>
      <c r="I2" s="40"/>
      <c r="J2" s="109"/>
      <c r="K2" s="109"/>
      <c r="L2" s="109"/>
      <c r="M2" s="109"/>
      <c r="N2" s="109"/>
      <c r="O2" s="109"/>
      <c r="P2" s="109"/>
      <c r="Q2" s="109"/>
      <c r="R2" s="109"/>
      <c r="S2" s="109"/>
      <c r="U2" s="11"/>
      <c r="Y2" s="11"/>
      <c r="Z2" s="16"/>
      <c r="AC2" s="102"/>
      <c r="AE2" s="13"/>
    </row>
    <row r="3" spans="1:31" ht="17.100000000000001" customHeight="1" x14ac:dyDescent="0.2">
      <c r="A3" s="110" t="s">
        <v>9</v>
      </c>
      <c r="B3" s="112" t="s">
        <v>29</v>
      </c>
      <c r="C3" s="114">
        <f>VLOOKUP($I$1,BUDGET!$I:$J,2,)</f>
        <v>42323</v>
      </c>
      <c r="D3" s="115"/>
      <c r="E3" s="114">
        <f>VLOOKUP($I$1,BUDGET!$I:$J,2,)+1</f>
        <v>42324</v>
      </c>
      <c r="F3" s="115"/>
      <c r="G3" s="114">
        <f>VLOOKUP($I$1,BUDGET!$I:$J,2,)+2</f>
        <v>42325</v>
      </c>
      <c r="H3" s="115"/>
      <c r="I3" s="114">
        <f>VLOOKUP($I$1,BUDGET!$I:$J,2,)+3</f>
        <v>42326</v>
      </c>
      <c r="J3" s="115"/>
      <c r="K3" s="114">
        <f>VLOOKUP($I$1,BUDGET!$I:$J,2,)+4</f>
        <v>42327</v>
      </c>
      <c r="L3" s="115"/>
      <c r="M3" s="114">
        <f>VLOOKUP($I$1,BUDGET!$I:$J,2,)+5</f>
        <v>42328</v>
      </c>
      <c r="N3" s="115"/>
      <c r="O3" s="114">
        <f>VLOOKUP($I$1,BUDGET!$I:$J,2,)+6</f>
        <v>42329</v>
      </c>
      <c r="P3" s="115"/>
      <c r="Q3" s="116" t="s">
        <v>10</v>
      </c>
      <c r="R3" s="118" t="s">
        <v>30</v>
      </c>
      <c r="S3" s="13" t="s">
        <v>0</v>
      </c>
      <c r="AB3" s="102"/>
      <c r="AE3" s="13"/>
    </row>
    <row r="4" spans="1:31" ht="17.100000000000001" customHeight="1" thickBot="1" x14ac:dyDescent="0.25">
      <c r="A4" s="111"/>
      <c r="B4" s="113"/>
      <c r="C4" s="120" t="s">
        <v>11</v>
      </c>
      <c r="D4" s="108"/>
      <c r="E4" s="107" t="s">
        <v>12</v>
      </c>
      <c r="F4" s="108"/>
      <c r="G4" s="107" t="s">
        <v>13</v>
      </c>
      <c r="H4" s="108"/>
      <c r="I4" s="107" t="s">
        <v>14</v>
      </c>
      <c r="J4" s="108"/>
      <c r="K4" s="107" t="s">
        <v>15</v>
      </c>
      <c r="L4" s="108"/>
      <c r="M4" s="107" t="s">
        <v>16</v>
      </c>
      <c r="N4" s="108"/>
      <c r="O4" s="107" t="s">
        <v>17</v>
      </c>
      <c r="P4" s="108"/>
      <c r="Q4" s="117"/>
      <c r="R4" s="119"/>
      <c r="AC4" s="18" t="s">
        <v>0</v>
      </c>
    </row>
    <row r="5" spans="1:31" ht="17.100000000000001" customHeight="1" x14ac:dyDescent="0.2">
      <c r="A5" s="82" t="s">
        <v>65</v>
      </c>
      <c r="B5" s="33"/>
      <c r="C5" s="86">
        <v>8.3000000000000007</v>
      </c>
      <c r="D5" s="87">
        <v>17</v>
      </c>
      <c r="E5" s="86">
        <v>8</v>
      </c>
      <c r="F5" s="87">
        <v>16.299999999999997</v>
      </c>
      <c r="G5" s="86">
        <v>8</v>
      </c>
      <c r="H5" s="87">
        <v>16.299999999999997</v>
      </c>
      <c r="I5" s="88"/>
      <c r="J5" s="89"/>
      <c r="K5" s="88">
        <v>13</v>
      </c>
      <c r="L5" s="89">
        <v>21.299999999999997</v>
      </c>
      <c r="M5" s="86">
        <v>8</v>
      </c>
      <c r="N5" s="87">
        <v>16.299999999999997</v>
      </c>
      <c r="O5" s="86"/>
      <c r="P5" s="87"/>
      <c r="Q5" s="90">
        <f t="shared" ref="Q5:Q18" si="0">X23</f>
        <v>38.75</v>
      </c>
      <c r="R5" s="91">
        <f>COUNTBLANK(C5:P5)/2</f>
        <v>2</v>
      </c>
      <c r="S5" s="19"/>
    </row>
    <row r="6" spans="1:31" ht="17.100000000000001" customHeight="1" x14ac:dyDescent="0.2">
      <c r="A6" s="83" t="s">
        <v>66</v>
      </c>
      <c r="B6" s="34"/>
      <c r="C6" s="86"/>
      <c r="D6" s="87"/>
      <c r="E6" s="86"/>
      <c r="F6" s="87"/>
      <c r="G6" s="86"/>
      <c r="H6" s="87"/>
      <c r="I6" s="86"/>
      <c r="J6" s="92"/>
      <c r="K6" s="86"/>
      <c r="L6" s="87"/>
      <c r="M6" s="86"/>
      <c r="N6" s="87"/>
      <c r="O6" s="86">
        <v>12.450000000000001</v>
      </c>
      <c r="P6" s="92">
        <v>20.299999999999997</v>
      </c>
      <c r="Q6" s="93">
        <f t="shared" si="0"/>
        <v>7</v>
      </c>
      <c r="R6" s="91">
        <f t="shared" ref="R6:R18" si="1">COUNTBLANK(C6:P6)/2</f>
        <v>6</v>
      </c>
      <c r="S6" s="19"/>
    </row>
    <row r="7" spans="1:31" ht="17.100000000000001" customHeight="1" x14ac:dyDescent="0.2">
      <c r="A7" s="83" t="s">
        <v>67</v>
      </c>
      <c r="B7" s="34"/>
      <c r="C7" s="86">
        <v>8.3000000000000007</v>
      </c>
      <c r="D7" s="87">
        <v>17</v>
      </c>
      <c r="E7" s="86">
        <v>13</v>
      </c>
      <c r="F7" s="87">
        <v>21.299999999999997</v>
      </c>
      <c r="G7" s="86">
        <v>13</v>
      </c>
      <c r="H7" s="87">
        <v>21.299999999999997</v>
      </c>
      <c r="I7" s="86"/>
      <c r="J7" s="87"/>
      <c r="K7" s="86" t="s">
        <v>4</v>
      </c>
      <c r="L7" s="87" t="s">
        <v>4</v>
      </c>
      <c r="M7" s="86">
        <v>8</v>
      </c>
      <c r="N7" s="87">
        <v>16.299999999999997</v>
      </c>
      <c r="O7" s="86"/>
      <c r="P7" s="87"/>
      <c r="Q7" s="93">
        <f t="shared" si="0"/>
        <v>31</v>
      </c>
      <c r="R7" s="91">
        <f t="shared" si="1"/>
        <v>2</v>
      </c>
      <c r="S7" s="19"/>
    </row>
    <row r="8" spans="1:31" ht="17.100000000000001" customHeight="1" x14ac:dyDescent="0.2">
      <c r="A8" s="83" t="s">
        <v>68</v>
      </c>
      <c r="B8" s="34"/>
      <c r="C8" s="86" t="s">
        <v>3</v>
      </c>
      <c r="D8" s="87" t="s">
        <v>3</v>
      </c>
      <c r="E8" s="86"/>
      <c r="F8" s="87"/>
      <c r="G8" s="86" t="s">
        <v>3</v>
      </c>
      <c r="H8" s="87" t="s">
        <v>3</v>
      </c>
      <c r="I8" s="86" t="s">
        <v>3</v>
      </c>
      <c r="J8" s="87" t="s">
        <v>3</v>
      </c>
      <c r="K8" s="86" t="s">
        <v>3</v>
      </c>
      <c r="L8" s="87" t="s">
        <v>3</v>
      </c>
      <c r="M8" s="86"/>
      <c r="N8" s="87"/>
      <c r="O8" s="86" t="s">
        <v>3</v>
      </c>
      <c r="P8" s="87" t="s">
        <v>3</v>
      </c>
      <c r="Q8" s="93">
        <f t="shared" si="0"/>
        <v>0</v>
      </c>
      <c r="R8" s="91">
        <f t="shared" si="1"/>
        <v>2</v>
      </c>
      <c r="S8" s="19"/>
    </row>
    <row r="9" spans="1:31" ht="17.100000000000001" customHeight="1" x14ac:dyDescent="0.2">
      <c r="A9" s="83" t="s">
        <v>69</v>
      </c>
      <c r="B9" s="34"/>
      <c r="C9" s="86"/>
      <c r="D9" s="87"/>
      <c r="E9" s="86"/>
      <c r="F9" s="87"/>
      <c r="G9" s="86"/>
      <c r="H9" s="87"/>
      <c r="I9" s="86"/>
      <c r="J9" s="87"/>
      <c r="K9" s="86"/>
      <c r="L9" s="87"/>
      <c r="M9" s="86"/>
      <c r="N9" s="87"/>
      <c r="O9" s="86">
        <v>12.450000000000001</v>
      </c>
      <c r="P9" s="87">
        <v>20.299999999999997</v>
      </c>
      <c r="Q9" s="93">
        <f t="shared" si="0"/>
        <v>7</v>
      </c>
      <c r="R9" s="91">
        <f t="shared" si="1"/>
        <v>6</v>
      </c>
      <c r="S9" s="19"/>
    </row>
    <row r="10" spans="1:31" ht="17.100000000000001" customHeight="1" x14ac:dyDescent="0.2">
      <c r="A10" s="83" t="s">
        <v>70</v>
      </c>
      <c r="B10" s="34"/>
      <c r="C10" s="86"/>
      <c r="D10" s="87"/>
      <c r="E10" s="86"/>
      <c r="F10" s="87"/>
      <c r="G10" s="86"/>
      <c r="H10" s="87"/>
      <c r="I10" s="86"/>
      <c r="J10" s="87"/>
      <c r="K10" s="86"/>
      <c r="L10" s="87"/>
      <c r="M10" s="86"/>
      <c r="N10" s="87"/>
      <c r="O10" s="86">
        <v>7</v>
      </c>
      <c r="P10" s="87">
        <v>13</v>
      </c>
      <c r="Q10" s="93">
        <f t="shared" si="0"/>
        <v>6</v>
      </c>
      <c r="R10" s="91">
        <f t="shared" si="1"/>
        <v>6</v>
      </c>
      <c r="S10" s="19"/>
    </row>
    <row r="11" spans="1:31" ht="17.100000000000001" customHeight="1" x14ac:dyDescent="0.2">
      <c r="A11" s="83" t="s">
        <v>71</v>
      </c>
      <c r="B11" s="34"/>
      <c r="C11" s="86"/>
      <c r="D11" s="87"/>
      <c r="E11" s="86" t="s">
        <v>3</v>
      </c>
      <c r="F11" s="87" t="s">
        <v>3</v>
      </c>
      <c r="G11" s="86" t="s">
        <v>3</v>
      </c>
      <c r="H11" s="87" t="s">
        <v>3</v>
      </c>
      <c r="I11" s="86" t="s">
        <v>3</v>
      </c>
      <c r="J11" s="87" t="s">
        <v>3</v>
      </c>
      <c r="K11" s="86"/>
      <c r="L11" s="87"/>
      <c r="M11" s="86" t="s">
        <v>3</v>
      </c>
      <c r="N11" s="87" t="s">
        <v>3</v>
      </c>
      <c r="O11" s="86" t="s">
        <v>3</v>
      </c>
      <c r="P11" s="87" t="s">
        <v>3</v>
      </c>
      <c r="Q11" s="93">
        <f t="shared" si="0"/>
        <v>0</v>
      </c>
      <c r="R11" s="91">
        <f t="shared" si="1"/>
        <v>2</v>
      </c>
      <c r="S11" s="19"/>
    </row>
    <row r="12" spans="1:31" ht="17.100000000000001" customHeight="1" x14ac:dyDescent="0.2">
      <c r="A12" s="83" t="s">
        <v>72</v>
      </c>
      <c r="B12" s="34"/>
      <c r="C12" s="86"/>
      <c r="D12" s="87"/>
      <c r="E12" s="86">
        <v>15.3</v>
      </c>
      <c r="F12" s="87">
        <v>21.299999999999997</v>
      </c>
      <c r="G12" s="86">
        <v>15.3</v>
      </c>
      <c r="H12" s="87">
        <v>21.299999999999997</v>
      </c>
      <c r="I12" s="86"/>
      <c r="J12" s="87"/>
      <c r="K12" s="86"/>
      <c r="L12" s="87"/>
      <c r="M12" s="86">
        <v>15.3</v>
      </c>
      <c r="N12" s="87">
        <v>21.299999999999997</v>
      </c>
      <c r="O12" s="86">
        <v>14</v>
      </c>
      <c r="P12" s="87">
        <v>20.299999999999997</v>
      </c>
      <c r="Q12" s="93">
        <f t="shared" si="0"/>
        <v>24</v>
      </c>
      <c r="R12" s="91">
        <f t="shared" si="1"/>
        <v>3</v>
      </c>
      <c r="S12" s="19"/>
    </row>
    <row r="13" spans="1:31" ht="17.100000000000001" customHeight="1" x14ac:dyDescent="0.2">
      <c r="A13" s="83" t="s">
        <v>73</v>
      </c>
      <c r="B13" s="34"/>
      <c r="C13" s="86"/>
      <c r="D13" s="87"/>
      <c r="E13" s="86"/>
      <c r="F13" s="87"/>
      <c r="G13" s="86"/>
      <c r="H13" s="87"/>
      <c r="I13" s="86"/>
      <c r="J13" s="87"/>
      <c r="K13" s="86"/>
      <c r="L13" s="87"/>
      <c r="M13" s="86"/>
      <c r="N13" s="87"/>
      <c r="O13" s="86">
        <v>12.450000000000001</v>
      </c>
      <c r="P13" s="87">
        <v>20.299999999999997</v>
      </c>
      <c r="Q13" s="93">
        <f t="shared" si="0"/>
        <v>7</v>
      </c>
      <c r="R13" s="91">
        <f t="shared" si="1"/>
        <v>6</v>
      </c>
      <c r="S13" s="19"/>
    </row>
    <row r="14" spans="1:31" ht="17.100000000000001" customHeight="1" x14ac:dyDescent="0.2">
      <c r="A14" s="83" t="s">
        <v>75</v>
      </c>
      <c r="B14" s="34"/>
      <c r="C14" s="86"/>
      <c r="D14" s="87"/>
      <c r="E14" s="86">
        <v>8</v>
      </c>
      <c r="F14" s="87">
        <v>16.299999999999997</v>
      </c>
      <c r="G14" s="86" t="s">
        <v>4</v>
      </c>
      <c r="H14" s="87" t="s">
        <v>4</v>
      </c>
      <c r="I14" s="86"/>
      <c r="J14" s="87"/>
      <c r="K14" s="86"/>
      <c r="L14" s="87"/>
      <c r="M14" s="86"/>
      <c r="N14" s="87"/>
      <c r="O14" s="86">
        <v>7</v>
      </c>
      <c r="P14" s="87">
        <v>15.3</v>
      </c>
      <c r="Q14" s="93">
        <f t="shared" si="0"/>
        <v>15.5</v>
      </c>
      <c r="R14" s="91">
        <f t="shared" si="1"/>
        <v>4</v>
      </c>
      <c r="S14" s="19"/>
    </row>
    <row r="15" spans="1:31" ht="17.100000000000001" customHeight="1" x14ac:dyDescent="0.2">
      <c r="A15" s="83" t="s">
        <v>74</v>
      </c>
      <c r="B15" s="34"/>
      <c r="C15" s="86"/>
      <c r="D15" s="87"/>
      <c r="E15" s="86"/>
      <c r="F15" s="87"/>
      <c r="G15" s="86"/>
      <c r="H15" s="87"/>
      <c r="I15" s="86"/>
      <c r="J15" s="87"/>
      <c r="K15" s="86"/>
      <c r="L15" s="87"/>
      <c r="M15" s="86"/>
      <c r="N15" s="87"/>
      <c r="O15" s="86"/>
      <c r="P15" s="87"/>
      <c r="Q15" s="93">
        <f t="shared" si="0"/>
        <v>0</v>
      </c>
      <c r="R15" s="91">
        <f t="shared" si="1"/>
        <v>7</v>
      </c>
      <c r="S15" s="19"/>
    </row>
    <row r="16" spans="1:31" ht="17.100000000000001" customHeight="1" x14ac:dyDescent="0.2">
      <c r="A16" s="84"/>
      <c r="B16" s="34"/>
      <c r="C16" s="86"/>
      <c r="D16" s="92"/>
      <c r="E16" s="86"/>
      <c r="F16" s="92"/>
      <c r="G16" s="86"/>
      <c r="H16" s="92"/>
      <c r="I16" s="86"/>
      <c r="J16" s="92"/>
      <c r="K16" s="86"/>
      <c r="L16" s="92"/>
      <c r="M16" s="86"/>
      <c r="N16" s="92"/>
      <c r="O16" s="86"/>
      <c r="P16" s="92"/>
      <c r="Q16" s="93">
        <f t="shared" si="0"/>
        <v>0</v>
      </c>
      <c r="R16" s="91">
        <f t="shared" si="1"/>
        <v>7</v>
      </c>
      <c r="S16" s="19"/>
    </row>
    <row r="17" spans="1:31" ht="17.100000000000001" customHeight="1" x14ac:dyDescent="0.2">
      <c r="A17" s="84"/>
      <c r="B17" s="34"/>
      <c r="C17" s="86"/>
      <c r="D17" s="92"/>
      <c r="E17" s="86"/>
      <c r="F17" s="92"/>
      <c r="G17" s="86"/>
      <c r="H17" s="92"/>
      <c r="I17" s="86"/>
      <c r="J17" s="92"/>
      <c r="K17" s="86"/>
      <c r="L17" s="92"/>
      <c r="M17" s="86"/>
      <c r="N17" s="92"/>
      <c r="O17" s="86"/>
      <c r="P17" s="92"/>
      <c r="Q17" s="93">
        <f t="shared" si="0"/>
        <v>0</v>
      </c>
      <c r="R17" s="91">
        <f t="shared" si="1"/>
        <v>7</v>
      </c>
      <c r="S17" s="19"/>
    </row>
    <row r="18" spans="1:31" ht="17.100000000000001" customHeight="1" thickBot="1" x14ac:dyDescent="0.25">
      <c r="A18" s="85"/>
      <c r="B18" s="35"/>
      <c r="C18" s="94"/>
      <c r="D18" s="95"/>
      <c r="E18" s="94"/>
      <c r="F18" s="95"/>
      <c r="G18" s="94"/>
      <c r="H18" s="95"/>
      <c r="I18" s="94"/>
      <c r="J18" s="95"/>
      <c r="K18" s="94"/>
      <c r="L18" s="95"/>
      <c r="M18" s="94"/>
      <c r="N18" s="95"/>
      <c r="O18" s="94"/>
      <c r="P18" s="95"/>
      <c r="Q18" s="96">
        <f t="shared" si="0"/>
        <v>0</v>
      </c>
      <c r="R18" s="97">
        <f t="shared" si="1"/>
        <v>7</v>
      </c>
      <c r="S18" s="19"/>
    </row>
    <row r="19" spans="1:31" ht="17.100000000000001" customHeight="1" x14ac:dyDescent="0.2">
      <c r="A19" s="18" t="s">
        <v>18</v>
      </c>
      <c r="B19" s="36">
        <f>SUM(B5:B18)</f>
        <v>0</v>
      </c>
      <c r="C19" s="105">
        <f>E37</f>
        <v>15.5</v>
      </c>
      <c r="D19" s="105"/>
      <c r="E19" s="105">
        <f>H37</f>
        <v>29.25</v>
      </c>
      <c r="F19" s="105"/>
      <c r="G19" s="105">
        <f>K37</f>
        <v>21.5</v>
      </c>
      <c r="H19" s="105"/>
      <c r="I19" s="105">
        <f>N37</f>
        <v>0</v>
      </c>
      <c r="J19" s="105"/>
      <c r="K19" s="105">
        <f>Q37</f>
        <v>7.75</v>
      </c>
      <c r="L19" s="105"/>
      <c r="M19" s="105">
        <f>T37</f>
        <v>21.5</v>
      </c>
      <c r="N19" s="105"/>
      <c r="O19" s="105">
        <f>W37</f>
        <v>40.75</v>
      </c>
      <c r="P19" s="105"/>
      <c r="Q19" s="38">
        <f>SUM(Q5:Q18)</f>
        <v>136.25</v>
      </c>
      <c r="R19" s="20"/>
      <c r="S19" s="19"/>
      <c r="T19" s="19"/>
    </row>
    <row r="20" spans="1:31" ht="17.100000000000001" customHeight="1" x14ac:dyDescent="0.2">
      <c r="A20" s="18" t="s">
        <v>28</v>
      </c>
      <c r="B20" s="36"/>
      <c r="C20" s="106">
        <f>COUNTA(D5:D15)-COUNTIF(D5:D15,"H")-COUNTIF(D5:D15,"T")-COUNTIF(D5:D15,"S")-COUNTIF(D5:D15,"AA")-COUNTIF(D5:D15,"AU")-COUNTIF(D5:D15,"FI")-COUNTIF(D5:D15,"HOS")-COUNTIF(D5:D15,"GD")</f>
        <v>2</v>
      </c>
      <c r="D20" s="106"/>
      <c r="E20" s="106">
        <f t="shared" ref="E20" si="2">COUNTA(F5:F15)-COUNTIF(F5:F15,"H")-COUNTIF(F5:F15,"T")-COUNTIF(F5:F15,"S")-COUNTIF(F5:F15,"AA")-COUNTIF(F5:F15,"AU")-COUNTIF(F5:F15,"FI")-COUNTIF(F5:F15,"HOS")-COUNTIF(F5:F15,"GD")</f>
        <v>4</v>
      </c>
      <c r="F20" s="106"/>
      <c r="G20" s="106">
        <f t="shared" ref="G20" si="3">COUNTA(H5:H15)-COUNTIF(H5:H15,"H")-COUNTIF(H5:H15,"T")-COUNTIF(H5:H15,"S")-COUNTIF(H5:H15,"AA")-COUNTIF(H5:H15,"AU")-COUNTIF(H5:H15,"FI")-COUNTIF(H5:H15,"HOS")-COUNTIF(H5:H15,"GD")</f>
        <v>3</v>
      </c>
      <c r="H20" s="106"/>
      <c r="I20" s="106">
        <f t="shared" ref="I20" si="4">COUNTA(J5:J15)-COUNTIF(J5:J15,"H")-COUNTIF(J5:J15,"T")-COUNTIF(J5:J15,"S")-COUNTIF(J5:J15,"AA")-COUNTIF(J5:J15,"AU")-COUNTIF(J5:J15,"FI")-COUNTIF(J5:J15,"HOS")-COUNTIF(J5:J15,"GD")</f>
        <v>0</v>
      </c>
      <c r="J20" s="106"/>
      <c r="K20" s="106">
        <f t="shared" ref="K20" si="5">COUNTA(L5:L15)-COUNTIF(L5:L15,"H")-COUNTIF(L5:L15,"T")-COUNTIF(L5:L15,"S")-COUNTIF(L5:L15,"AA")-COUNTIF(L5:L15,"AU")-COUNTIF(L5:L15,"FI")-COUNTIF(L5:L15,"HOS")-COUNTIF(L5:L15,"GD")</f>
        <v>1</v>
      </c>
      <c r="L20" s="106"/>
      <c r="M20" s="106">
        <f t="shared" ref="M20" si="6">COUNTA(N5:N15)-COUNTIF(N5:N15,"H")-COUNTIF(N5:N15,"T")-COUNTIF(N5:N15,"S")-COUNTIF(N5:N15,"AA")-COUNTIF(N5:N15,"AU")-COUNTIF(N5:N15,"FI")-COUNTIF(N5:N15,"HOS")-COUNTIF(N5:N15,"GD")</f>
        <v>3</v>
      </c>
      <c r="N20" s="106"/>
      <c r="O20" s="106">
        <f t="shared" ref="O20" si="7">COUNTA(P5:P15)-COUNTIF(P5:P15,"H")-COUNTIF(P5:P15,"T")-COUNTIF(P5:P15,"S")-COUNTIF(P5:P15,"AA")-COUNTIF(P5:P15,"AU")-COUNTIF(P5:P15,"FI")-COUNTIF(P5:P15,"HOS")-COUNTIF(P5:P15,"GD")</f>
        <v>6</v>
      </c>
      <c r="P20" s="106"/>
      <c r="Q20" s="22"/>
      <c r="R20" s="23"/>
      <c r="S20" s="24"/>
      <c r="T20" s="24"/>
    </row>
    <row r="21" spans="1:31" ht="17.100000000000001" customHeight="1" x14ac:dyDescent="0.2">
      <c r="A21" s="18" t="s">
        <v>19</v>
      </c>
      <c r="B21" s="36"/>
      <c r="C21" s="27"/>
      <c r="D21" s="21"/>
      <c r="E21" s="27"/>
      <c r="F21" s="21"/>
      <c r="G21" s="27"/>
      <c r="H21" s="21"/>
      <c r="I21" s="27"/>
      <c r="J21" s="21"/>
      <c r="K21" s="27"/>
      <c r="L21" s="21"/>
      <c r="M21" s="28"/>
      <c r="N21" s="28"/>
      <c r="O21" s="27"/>
      <c r="P21" s="21"/>
      <c r="Q21" s="39"/>
      <c r="R21" s="25"/>
      <c r="S21" s="26"/>
      <c r="T21" s="26"/>
      <c r="U21" s="17"/>
      <c r="V21" s="17"/>
    </row>
    <row r="22" spans="1:31" hidden="1" x14ac:dyDescent="0.2">
      <c r="C22" s="104" t="s">
        <v>20</v>
      </c>
      <c r="D22" s="104"/>
      <c r="E22" s="104"/>
      <c r="F22" s="104" t="s">
        <v>21</v>
      </c>
      <c r="G22" s="104"/>
      <c r="H22" s="104"/>
      <c r="I22" s="104" t="s">
        <v>22</v>
      </c>
      <c r="J22" s="104"/>
      <c r="K22" s="104"/>
      <c r="L22" s="104" t="s">
        <v>23</v>
      </c>
      <c r="M22" s="104"/>
      <c r="N22" s="104"/>
      <c r="O22" s="104" t="s">
        <v>24</v>
      </c>
      <c r="P22" s="104"/>
      <c r="Q22" s="103"/>
      <c r="R22" s="103" t="s">
        <v>25</v>
      </c>
      <c r="S22" s="103"/>
      <c r="T22" s="103"/>
      <c r="U22" s="103" t="s">
        <v>26</v>
      </c>
      <c r="V22" s="103"/>
      <c r="W22" s="103"/>
      <c r="X22" s="13" t="s">
        <v>27</v>
      </c>
      <c r="AE22" s="13"/>
    </row>
    <row r="23" spans="1:31" hidden="1" x14ac:dyDescent="0.2">
      <c r="A23" s="17"/>
      <c r="B23" s="37"/>
      <c r="C23" s="29">
        <f>VLOOKUP(C5,BUDGET!$B:$C,2,)</f>
        <v>8.5</v>
      </c>
      <c r="D23" s="29">
        <f>VLOOKUP(D5,BUDGET!$B:$C,2,)</f>
        <v>17</v>
      </c>
      <c r="E23" s="30">
        <f t="shared" ref="E23:E36" si="8">IF(D23-C23&gt;7,D23-C23-0.75,IF(D23-C23&gt;6,D23-C23-0.5,IF(D23-C23&lt;=6,D23-C23,FALSE)))</f>
        <v>7.75</v>
      </c>
      <c r="F23" s="29">
        <f>VLOOKUP(E5,BUDGET!$B:$C,2,)</f>
        <v>8</v>
      </c>
      <c r="G23" s="29">
        <f>VLOOKUP(F5,BUDGET!$B:$C,2,)</f>
        <v>16.5</v>
      </c>
      <c r="H23" s="30">
        <f t="shared" ref="H23:H36" si="9">IF(G23-F23&gt;7,G23-F23-0.75,IF(G23-F23&gt;6,G23-F23-0.5,IF(G23-F23&lt;=6,G23-F23,FALSE)))</f>
        <v>7.75</v>
      </c>
      <c r="I23" s="29">
        <f>VLOOKUP(G5,BUDGET!$B:$C,2,)</f>
        <v>8</v>
      </c>
      <c r="J23" s="29">
        <f>VLOOKUP(H5,BUDGET!$B:$C,2,)</f>
        <v>16.5</v>
      </c>
      <c r="K23" s="30">
        <f t="shared" ref="K23:K36" si="10">IF(J23-I23&gt;7,J23-I23-0.75,IF(J23-I23&gt;6,J23-I23-0.5,IF(J23-I23&lt;=6,J23-I23,FALSE)))</f>
        <v>7.75</v>
      </c>
      <c r="L23" s="29">
        <f>VLOOKUP(I5,BUDGET!$B:$C,2,)</f>
        <v>0</v>
      </c>
      <c r="M23" s="29">
        <f>VLOOKUP(J5,BUDGET!$B:$C,2,)</f>
        <v>0</v>
      </c>
      <c r="N23" s="30">
        <f t="shared" ref="N23:N36" si="11">IF(M23-L23&gt;7,M23-L23-0.75,IF(M23-L23&gt;6,M23-L23-0.5,IF(M23-L23&lt;=6,M23-L23,FALSE)))</f>
        <v>0</v>
      </c>
      <c r="O23" s="29">
        <f>VLOOKUP(K5,BUDGET!$B:$C,2,)</f>
        <v>13</v>
      </c>
      <c r="P23" s="29">
        <f>VLOOKUP(L5,BUDGET!$B:$C,2,)</f>
        <v>21.5</v>
      </c>
      <c r="Q23" s="30">
        <f t="shared" ref="Q23:Q36" si="12">IF(P23-O23&gt;7,P23-O23-0.75,IF(P23-O23&gt;6,P23-O23-0.5,IF(P23-O23&lt;=6,P23-O23,FALSE)))</f>
        <v>7.75</v>
      </c>
      <c r="R23" s="29">
        <f>VLOOKUP(M5,BUDGET!$B:$C,2,)</f>
        <v>8</v>
      </c>
      <c r="S23" s="29">
        <f>VLOOKUP(N5,BUDGET!$B:$C,2,)</f>
        <v>16.5</v>
      </c>
      <c r="T23" s="30">
        <f t="shared" ref="T23:T36" si="13">IF(S23-R23&gt;7,S23-R23-0.75,IF(S23-R23&gt;6,S23-R23-0.5,IF(S23-R23&lt;=6,S23-R23,FALSE)))</f>
        <v>7.75</v>
      </c>
      <c r="U23" s="29">
        <f>VLOOKUP(O5,BUDGET!$B:$C,2,)</f>
        <v>0</v>
      </c>
      <c r="V23" s="29">
        <f>VLOOKUP(P5,BUDGET!$B:$C,2,)</f>
        <v>0</v>
      </c>
      <c r="W23" s="30">
        <f t="shared" ref="W23:W36" si="14">IF(V23-U23&gt;7,V23-U23-0.75,IF(V23-U23&gt;6,V23-U23-0.5,IF(V23-U23&lt;=6,V23-U23,FALSE)))</f>
        <v>0</v>
      </c>
      <c r="X23" s="13">
        <f t="shared" ref="X23:X37" si="15">E23+H23+K23+N23+Q23+T23+W23</f>
        <v>38.75</v>
      </c>
      <c r="AE23" s="13"/>
    </row>
    <row r="24" spans="1:31" hidden="1" x14ac:dyDescent="0.2">
      <c r="A24" s="17"/>
      <c r="B24" s="37"/>
      <c r="C24" s="29">
        <f>VLOOKUP(C6,BUDGET!$B:$C,2,)</f>
        <v>0</v>
      </c>
      <c r="D24" s="29">
        <f>VLOOKUP(D6,BUDGET!$B:$C,2,)</f>
        <v>0</v>
      </c>
      <c r="E24" s="30">
        <f t="shared" si="8"/>
        <v>0</v>
      </c>
      <c r="F24" s="29">
        <f>VLOOKUP(E6,BUDGET!$B:$C,2,)</f>
        <v>0</v>
      </c>
      <c r="G24" s="29">
        <f>VLOOKUP(F6,BUDGET!$B:$C,2,)</f>
        <v>0</v>
      </c>
      <c r="H24" s="30">
        <f t="shared" si="9"/>
        <v>0</v>
      </c>
      <c r="I24" s="29">
        <f>VLOOKUP(G6,BUDGET!$B:$C,2,)</f>
        <v>0</v>
      </c>
      <c r="J24" s="29">
        <f>VLOOKUP(H6,BUDGET!$B:$C,2,)</f>
        <v>0</v>
      </c>
      <c r="K24" s="30">
        <f t="shared" si="10"/>
        <v>0</v>
      </c>
      <c r="L24" s="29">
        <f>VLOOKUP(I6,BUDGET!$B:$C,2,)</f>
        <v>0</v>
      </c>
      <c r="M24" s="29">
        <f>VLOOKUP(J6,BUDGET!$B:$C,2,)</f>
        <v>0</v>
      </c>
      <c r="N24" s="30">
        <f t="shared" si="11"/>
        <v>0</v>
      </c>
      <c r="O24" s="29">
        <f>VLOOKUP(K6,BUDGET!$B:$C,2,)</f>
        <v>0</v>
      </c>
      <c r="P24" s="29">
        <f>VLOOKUP(L6,BUDGET!$B:$C,2,)</f>
        <v>0</v>
      </c>
      <c r="Q24" s="30">
        <f t="shared" si="12"/>
        <v>0</v>
      </c>
      <c r="R24" s="29">
        <f>VLOOKUP(M6,BUDGET!$B:$C,2,)</f>
        <v>0</v>
      </c>
      <c r="S24" s="29">
        <f>VLOOKUP(N6,BUDGET!$B:$C,2,)</f>
        <v>0</v>
      </c>
      <c r="T24" s="30">
        <f t="shared" si="13"/>
        <v>0</v>
      </c>
      <c r="U24" s="29">
        <f>VLOOKUP(O6,BUDGET!$B:$C,2,)</f>
        <v>12.75</v>
      </c>
      <c r="V24" s="29">
        <f>VLOOKUP(P6,BUDGET!$B:$C,2,)</f>
        <v>20.5</v>
      </c>
      <c r="W24" s="30">
        <f t="shared" si="14"/>
        <v>7</v>
      </c>
      <c r="X24" s="13">
        <f t="shared" si="15"/>
        <v>7</v>
      </c>
      <c r="AE24" s="13"/>
    </row>
    <row r="25" spans="1:31" hidden="1" x14ac:dyDescent="0.2">
      <c r="C25" s="29">
        <f>VLOOKUP(C7,BUDGET!$B:$C,2,)</f>
        <v>8.5</v>
      </c>
      <c r="D25" s="29">
        <f>VLOOKUP(D7,BUDGET!$B:$C,2,)</f>
        <v>17</v>
      </c>
      <c r="E25" s="30">
        <f t="shared" si="8"/>
        <v>7.75</v>
      </c>
      <c r="F25" s="29">
        <f>VLOOKUP(E7,BUDGET!$B:$C,2,)</f>
        <v>13</v>
      </c>
      <c r="G25" s="29">
        <f>VLOOKUP(F7,BUDGET!$B:$C,2,)</f>
        <v>21.5</v>
      </c>
      <c r="H25" s="30">
        <f t="shared" si="9"/>
        <v>7.75</v>
      </c>
      <c r="I25" s="29">
        <f>VLOOKUP(G7,BUDGET!$B:$C,2,)</f>
        <v>13</v>
      </c>
      <c r="J25" s="29">
        <f>VLOOKUP(H7,BUDGET!$B:$C,2,)</f>
        <v>21.5</v>
      </c>
      <c r="K25" s="30">
        <f t="shared" si="10"/>
        <v>7.75</v>
      </c>
      <c r="L25" s="29">
        <f>VLOOKUP(I7,BUDGET!$B:$C,2,)</f>
        <v>0</v>
      </c>
      <c r="M25" s="29">
        <f>VLOOKUP(J7,BUDGET!$B:$C,2,)</f>
        <v>0</v>
      </c>
      <c r="N25" s="30">
        <f t="shared" si="11"/>
        <v>0</v>
      </c>
      <c r="O25" s="29">
        <f>VLOOKUP(K7,BUDGET!$B:$C,2,)</f>
        <v>0</v>
      </c>
      <c r="P25" s="29">
        <f>VLOOKUP(L7,BUDGET!$B:$C,2,)</f>
        <v>0</v>
      </c>
      <c r="Q25" s="30">
        <f t="shared" si="12"/>
        <v>0</v>
      </c>
      <c r="R25" s="29">
        <f>VLOOKUP(M7,BUDGET!$B:$C,2,)</f>
        <v>8</v>
      </c>
      <c r="S25" s="29">
        <f>VLOOKUP(N7,BUDGET!$B:$C,2,)</f>
        <v>16.5</v>
      </c>
      <c r="T25" s="30">
        <f t="shared" si="13"/>
        <v>7.75</v>
      </c>
      <c r="U25" s="29">
        <f>VLOOKUP(O7,BUDGET!$B:$C,2,)</f>
        <v>0</v>
      </c>
      <c r="V25" s="29">
        <f>VLOOKUP(P7,BUDGET!$B:$C,2,)</f>
        <v>0</v>
      </c>
      <c r="W25" s="30">
        <f t="shared" si="14"/>
        <v>0</v>
      </c>
      <c r="X25" s="13">
        <f t="shared" si="15"/>
        <v>31</v>
      </c>
      <c r="AE25" s="13"/>
    </row>
    <row r="26" spans="1:31" hidden="1" x14ac:dyDescent="0.2">
      <c r="C26" s="29">
        <f>VLOOKUP(C8,BUDGET!$B:$C,2,)</f>
        <v>0</v>
      </c>
      <c r="D26" s="29">
        <f>VLOOKUP(D8,BUDGET!$B:$C,2,)</f>
        <v>0</v>
      </c>
      <c r="E26" s="30">
        <f t="shared" si="8"/>
        <v>0</v>
      </c>
      <c r="F26" s="29">
        <f>VLOOKUP(E8,BUDGET!$B:$C,2,)</f>
        <v>0</v>
      </c>
      <c r="G26" s="29">
        <f>VLOOKUP(F8,BUDGET!$B:$C,2,)</f>
        <v>0</v>
      </c>
      <c r="H26" s="30">
        <f t="shared" si="9"/>
        <v>0</v>
      </c>
      <c r="I26" s="29">
        <f>VLOOKUP(G8,BUDGET!$B:$C,2,)</f>
        <v>0</v>
      </c>
      <c r="J26" s="29">
        <f>VLOOKUP(H8,BUDGET!$B:$C,2,)</f>
        <v>0</v>
      </c>
      <c r="K26" s="30">
        <f t="shared" si="10"/>
        <v>0</v>
      </c>
      <c r="L26" s="29">
        <f>VLOOKUP(I8,BUDGET!$B:$C,2,)</f>
        <v>0</v>
      </c>
      <c r="M26" s="29">
        <f>VLOOKUP(J8,BUDGET!$B:$C,2,)</f>
        <v>0</v>
      </c>
      <c r="N26" s="30">
        <f t="shared" si="11"/>
        <v>0</v>
      </c>
      <c r="O26" s="29">
        <f>VLOOKUP(K8,BUDGET!$B:$C,2,)</f>
        <v>0</v>
      </c>
      <c r="P26" s="29">
        <f>VLOOKUP(L8,BUDGET!$B:$C,2,)</f>
        <v>0</v>
      </c>
      <c r="Q26" s="30">
        <f t="shared" si="12"/>
        <v>0</v>
      </c>
      <c r="R26" s="29">
        <f>VLOOKUP(M8,BUDGET!$B:$C,2,)</f>
        <v>0</v>
      </c>
      <c r="S26" s="29">
        <f>VLOOKUP(N8,BUDGET!$B:$C,2,)</f>
        <v>0</v>
      </c>
      <c r="T26" s="30">
        <f t="shared" si="13"/>
        <v>0</v>
      </c>
      <c r="U26" s="29">
        <f>VLOOKUP(O8,BUDGET!$B:$C,2,)</f>
        <v>0</v>
      </c>
      <c r="V26" s="29">
        <f>VLOOKUP(P8,BUDGET!$B:$C,2,)</f>
        <v>0</v>
      </c>
      <c r="W26" s="30">
        <f t="shared" si="14"/>
        <v>0</v>
      </c>
      <c r="X26" s="13">
        <f t="shared" si="15"/>
        <v>0</v>
      </c>
      <c r="AE26" s="13"/>
    </row>
    <row r="27" spans="1:31" hidden="1" x14ac:dyDescent="0.2">
      <c r="C27" s="29">
        <f>VLOOKUP(C9,BUDGET!$B:$C,2,)</f>
        <v>0</v>
      </c>
      <c r="D27" s="29">
        <f>VLOOKUP(D9,BUDGET!$B:$C,2,)</f>
        <v>0</v>
      </c>
      <c r="E27" s="30">
        <f t="shared" si="8"/>
        <v>0</v>
      </c>
      <c r="F27" s="29">
        <f>VLOOKUP(E9,BUDGET!$B:$C,2,)</f>
        <v>0</v>
      </c>
      <c r="G27" s="29">
        <f>VLOOKUP(F9,BUDGET!$B:$C,2,)</f>
        <v>0</v>
      </c>
      <c r="H27" s="30">
        <f t="shared" si="9"/>
        <v>0</v>
      </c>
      <c r="I27" s="29">
        <f>VLOOKUP(G9,BUDGET!$B:$C,2,)</f>
        <v>0</v>
      </c>
      <c r="J27" s="29">
        <f>VLOOKUP(H9,BUDGET!$B:$C,2,)</f>
        <v>0</v>
      </c>
      <c r="K27" s="30">
        <f t="shared" si="10"/>
        <v>0</v>
      </c>
      <c r="L27" s="29">
        <f>VLOOKUP(I9,BUDGET!$B:$C,2,)</f>
        <v>0</v>
      </c>
      <c r="M27" s="29">
        <f>VLOOKUP(J9,BUDGET!$B:$C,2,)</f>
        <v>0</v>
      </c>
      <c r="N27" s="30">
        <f t="shared" si="11"/>
        <v>0</v>
      </c>
      <c r="O27" s="29">
        <f>VLOOKUP(K9,BUDGET!$B:$C,2,)</f>
        <v>0</v>
      </c>
      <c r="P27" s="29">
        <f>VLOOKUP(L9,BUDGET!$B:$C,2,)</f>
        <v>0</v>
      </c>
      <c r="Q27" s="30">
        <f t="shared" si="12"/>
        <v>0</v>
      </c>
      <c r="R27" s="29">
        <f>VLOOKUP(M9,BUDGET!$B:$C,2,)</f>
        <v>0</v>
      </c>
      <c r="S27" s="29">
        <f>VLOOKUP(N9,BUDGET!$B:$C,2,)</f>
        <v>0</v>
      </c>
      <c r="T27" s="30">
        <f t="shared" si="13"/>
        <v>0</v>
      </c>
      <c r="U27" s="29">
        <f>VLOOKUP(O9,BUDGET!$B:$C,2,)</f>
        <v>12.75</v>
      </c>
      <c r="V27" s="29">
        <f>VLOOKUP(P9,BUDGET!$B:$C,2,)</f>
        <v>20.5</v>
      </c>
      <c r="W27" s="30">
        <f t="shared" si="14"/>
        <v>7</v>
      </c>
      <c r="X27" s="13">
        <f t="shared" si="15"/>
        <v>7</v>
      </c>
      <c r="AE27" s="13"/>
    </row>
    <row r="28" spans="1:31" hidden="1" x14ac:dyDescent="0.2">
      <c r="C28" s="29">
        <f>VLOOKUP(C10,BUDGET!$B:$C,2,)</f>
        <v>0</v>
      </c>
      <c r="D28" s="29">
        <f>VLOOKUP(D10,BUDGET!$B:$C,2,)</f>
        <v>0</v>
      </c>
      <c r="E28" s="30">
        <f t="shared" si="8"/>
        <v>0</v>
      </c>
      <c r="F28" s="29">
        <f>VLOOKUP(E10,BUDGET!$B:$C,2,)</f>
        <v>0</v>
      </c>
      <c r="G28" s="29">
        <f>VLOOKUP(F10,BUDGET!$B:$C,2,)</f>
        <v>0</v>
      </c>
      <c r="H28" s="30">
        <f t="shared" si="9"/>
        <v>0</v>
      </c>
      <c r="I28" s="29">
        <f>VLOOKUP(G10,BUDGET!$B:$C,2,)</f>
        <v>0</v>
      </c>
      <c r="J28" s="29">
        <f>VLOOKUP(H10,BUDGET!$B:$C,2,)</f>
        <v>0</v>
      </c>
      <c r="K28" s="30">
        <f t="shared" si="10"/>
        <v>0</v>
      </c>
      <c r="L28" s="29">
        <f>VLOOKUP(I10,BUDGET!$B:$C,2,)</f>
        <v>0</v>
      </c>
      <c r="M28" s="29">
        <f>VLOOKUP(J10,BUDGET!$B:$C,2,)</f>
        <v>0</v>
      </c>
      <c r="N28" s="30">
        <f t="shared" si="11"/>
        <v>0</v>
      </c>
      <c r="O28" s="29">
        <f>VLOOKUP(K10,BUDGET!$B:$C,2,)</f>
        <v>0</v>
      </c>
      <c r="P28" s="29">
        <f>VLOOKUP(L10,BUDGET!$B:$C,2,)</f>
        <v>0</v>
      </c>
      <c r="Q28" s="30">
        <f t="shared" si="12"/>
        <v>0</v>
      </c>
      <c r="R28" s="29">
        <f>VLOOKUP(M10,BUDGET!$B:$C,2,)</f>
        <v>0</v>
      </c>
      <c r="S28" s="29">
        <f>VLOOKUP(N10,BUDGET!$B:$C,2,)</f>
        <v>0</v>
      </c>
      <c r="T28" s="30">
        <f t="shared" si="13"/>
        <v>0</v>
      </c>
      <c r="U28" s="29">
        <f>VLOOKUP(O10,BUDGET!$B:$C,2,)</f>
        <v>7</v>
      </c>
      <c r="V28" s="29">
        <f>VLOOKUP(P10,BUDGET!$B:$C,2,)</f>
        <v>13</v>
      </c>
      <c r="W28" s="30">
        <f t="shared" si="14"/>
        <v>6</v>
      </c>
      <c r="X28" s="13">
        <f t="shared" si="15"/>
        <v>6</v>
      </c>
      <c r="AE28" s="13"/>
    </row>
    <row r="29" spans="1:31" hidden="1" x14ac:dyDescent="0.2">
      <c r="C29" s="29">
        <f>VLOOKUP(C11,BUDGET!$B:$C,2,)</f>
        <v>0</v>
      </c>
      <c r="D29" s="29">
        <f>VLOOKUP(D11,BUDGET!$B:$C,2,)</f>
        <v>0</v>
      </c>
      <c r="E29" s="30">
        <f t="shared" si="8"/>
        <v>0</v>
      </c>
      <c r="F29" s="29">
        <f>VLOOKUP(E11,BUDGET!$B:$C,2,)</f>
        <v>0</v>
      </c>
      <c r="G29" s="29">
        <f>VLOOKUP(F11,BUDGET!$B:$C,2,)</f>
        <v>0</v>
      </c>
      <c r="H29" s="30">
        <f t="shared" si="9"/>
        <v>0</v>
      </c>
      <c r="I29" s="29">
        <f>VLOOKUP(G11,BUDGET!$B:$C,2,)</f>
        <v>0</v>
      </c>
      <c r="J29" s="29">
        <f>VLOOKUP(H11,BUDGET!$B:$C,2,)</f>
        <v>0</v>
      </c>
      <c r="K29" s="30">
        <f t="shared" si="10"/>
        <v>0</v>
      </c>
      <c r="L29" s="29">
        <f>VLOOKUP(I11,BUDGET!$B:$C,2,)</f>
        <v>0</v>
      </c>
      <c r="M29" s="29">
        <f>VLOOKUP(J11,BUDGET!$B:$C,2,)</f>
        <v>0</v>
      </c>
      <c r="N29" s="30">
        <f t="shared" si="11"/>
        <v>0</v>
      </c>
      <c r="O29" s="29">
        <f>VLOOKUP(K11,BUDGET!$B:$C,2,)</f>
        <v>0</v>
      </c>
      <c r="P29" s="29">
        <f>VLOOKUP(L11,BUDGET!$B:$C,2,)</f>
        <v>0</v>
      </c>
      <c r="Q29" s="30">
        <f t="shared" si="12"/>
        <v>0</v>
      </c>
      <c r="R29" s="29">
        <f>VLOOKUP(M11,BUDGET!$B:$C,2,)</f>
        <v>0</v>
      </c>
      <c r="S29" s="29">
        <f>VLOOKUP(N11,BUDGET!$B:$C,2,)</f>
        <v>0</v>
      </c>
      <c r="T29" s="30">
        <f t="shared" si="13"/>
        <v>0</v>
      </c>
      <c r="U29" s="29">
        <f>VLOOKUP(O11,BUDGET!$B:$C,2,)</f>
        <v>0</v>
      </c>
      <c r="V29" s="29">
        <f>VLOOKUP(P11,BUDGET!$B:$C,2,)</f>
        <v>0</v>
      </c>
      <c r="W29" s="30">
        <f t="shared" si="14"/>
        <v>0</v>
      </c>
      <c r="X29" s="13">
        <f t="shared" si="15"/>
        <v>0</v>
      </c>
      <c r="AE29" s="13"/>
    </row>
    <row r="30" spans="1:31" hidden="1" x14ac:dyDescent="0.2">
      <c r="C30" s="29">
        <f>VLOOKUP(C12,BUDGET!$B:$C,2,)</f>
        <v>0</v>
      </c>
      <c r="D30" s="29">
        <f>VLOOKUP(D12,BUDGET!$B:$C,2,)</f>
        <v>0</v>
      </c>
      <c r="E30" s="30">
        <f t="shared" si="8"/>
        <v>0</v>
      </c>
      <c r="F30" s="29">
        <f>VLOOKUP(E12,BUDGET!$B:$C,2,)</f>
        <v>15.5</v>
      </c>
      <c r="G30" s="29">
        <f>VLOOKUP(F12,BUDGET!$B:$C,2,)</f>
        <v>21.5</v>
      </c>
      <c r="H30" s="30">
        <f t="shared" si="9"/>
        <v>6</v>
      </c>
      <c r="I30" s="29">
        <f>VLOOKUP(G12,BUDGET!$B:$C,2,)</f>
        <v>15.5</v>
      </c>
      <c r="J30" s="29">
        <f>VLOOKUP(H12,BUDGET!$B:$C,2,)</f>
        <v>21.5</v>
      </c>
      <c r="K30" s="30">
        <f t="shared" si="10"/>
        <v>6</v>
      </c>
      <c r="L30" s="29">
        <f>VLOOKUP(I12,BUDGET!$B:$C,2,)</f>
        <v>0</v>
      </c>
      <c r="M30" s="29">
        <f>VLOOKUP(J12,BUDGET!$B:$C,2,)</f>
        <v>0</v>
      </c>
      <c r="N30" s="30">
        <f t="shared" si="11"/>
        <v>0</v>
      </c>
      <c r="O30" s="29">
        <f>VLOOKUP(K12,BUDGET!$B:$C,2,)</f>
        <v>0</v>
      </c>
      <c r="P30" s="29">
        <f>VLOOKUP(L12,BUDGET!$B:$C,2,)</f>
        <v>0</v>
      </c>
      <c r="Q30" s="30">
        <f t="shared" si="12"/>
        <v>0</v>
      </c>
      <c r="R30" s="29">
        <f>VLOOKUP(M12,BUDGET!$B:$C,2,)</f>
        <v>15.5</v>
      </c>
      <c r="S30" s="29">
        <f>VLOOKUP(N12,BUDGET!$B:$C,2,)</f>
        <v>21.5</v>
      </c>
      <c r="T30" s="30">
        <f t="shared" si="13"/>
        <v>6</v>
      </c>
      <c r="U30" s="29">
        <f>VLOOKUP(O12,BUDGET!$B:$C,2,)</f>
        <v>14</v>
      </c>
      <c r="V30" s="29">
        <f>VLOOKUP(P12,BUDGET!$B:$C,2,)</f>
        <v>20.5</v>
      </c>
      <c r="W30" s="30">
        <f t="shared" si="14"/>
        <v>6</v>
      </c>
      <c r="X30" s="13">
        <f t="shared" si="15"/>
        <v>24</v>
      </c>
      <c r="AE30" s="13"/>
    </row>
    <row r="31" spans="1:31" hidden="1" x14ac:dyDescent="0.2">
      <c r="C31" s="29">
        <f>VLOOKUP(C13,BUDGET!$B:$C,2,)</f>
        <v>0</v>
      </c>
      <c r="D31" s="29">
        <f>VLOOKUP(D13,BUDGET!$B:$C,2,)</f>
        <v>0</v>
      </c>
      <c r="E31" s="30">
        <f t="shared" si="8"/>
        <v>0</v>
      </c>
      <c r="F31" s="29">
        <f>VLOOKUP(E13,BUDGET!$B:$C,2,)</f>
        <v>0</v>
      </c>
      <c r="G31" s="29">
        <f>VLOOKUP(F13,BUDGET!$B:$C,2,)</f>
        <v>0</v>
      </c>
      <c r="H31" s="30">
        <f t="shared" si="9"/>
        <v>0</v>
      </c>
      <c r="I31" s="29">
        <f>VLOOKUP(G13,BUDGET!$B:$C,2,)</f>
        <v>0</v>
      </c>
      <c r="J31" s="29">
        <f>VLOOKUP(H13,BUDGET!$B:$C,2,)</f>
        <v>0</v>
      </c>
      <c r="K31" s="30">
        <f t="shared" si="10"/>
        <v>0</v>
      </c>
      <c r="L31" s="29">
        <f>VLOOKUP(I13,BUDGET!$B:$C,2,)</f>
        <v>0</v>
      </c>
      <c r="M31" s="29">
        <f>VLOOKUP(J13,BUDGET!$B:$C,2,)</f>
        <v>0</v>
      </c>
      <c r="N31" s="30">
        <f t="shared" si="11"/>
        <v>0</v>
      </c>
      <c r="O31" s="29">
        <f>VLOOKUP(K13,BUDGET!$B:$C,2,)</f>
        <v>0</v>
      </c>
      <c r="P31" s="29">
        <f>VLOOKUP(L13,BUDGET!$B:$C,2,)</f>
        <v>0</v>
      </c>
      <c r="Q31" s="30">
        <f t="shared" si="12"/>
        <v>0</v>
      </c>
      <c r="R31" s="29">
        <f>VLOOKUP(M13,BUDGET!$B:$C,2,)</f>
        <v>0</v>
      </c>
      <c r="S31" s="29">
        <f>VLOOKUP(N13,BUDGET!$B:$C,2,)</f>
        <v>0</v>
      </c>
      <c r="T31" s="30">
        <f t="shared" si="13"/>
        <v>0</v>
      </c>
      <c r="U31" s="29">
        <f>VLOOKUP(O13,BUDGET!$B:$C,2,)</f>
        <v>12.75</v>
      </c>
      <c r="V31" s="29">
        <f>VLOOKUP(P13,BUDGET!$B:$C,2,)</f>
        <v>20.5</v>
      </c>
      <c r="W31" s="30">
        <f t="shared" si="14"/>
        <v>7</v>
      </c>
      <c r="X31" s="13">
        <f t="shared" si="15"/>
        <v>7</v>
      </c>
      <c r="AE31" s="13"/>
    </row>
    <row r="32" spans="1:31" hidden="1" x14ac:dyDescent="0.2">
      <c r="C32" s="29">
        <f>VLOOKUP(C14,BUDGET!$B:$C,2,)</f>
        <v>0</v>
      </c>
      <c r="D32" s="29">
        <f>VLOOKUP(D14,BUDGET!$B:$C,2,)</f>
        <v>0</v>
      </c>
      <c r="E32" s="30">
        <f t="shared" si="8"/>
        <v>0</v>
      </c>
      <c r="F32" s="29">
        <f>VLOOKUP(E14,BUDGET!$B:$C,2,)</f>
        <v>8</v>
      </c>
      <c r="G32" s="29">
        <f>VLOOKUP(F14,BUDGET!$B:$C,2,)</f>
        <v>16.5</v>
      </c>
      <c r="H32" s="30">
        <f t="shared" si="9"/>
        <v>7.75</v>
      </c>
      <c r="I32" s="29">
        <f>VLOOKUP(G14,BUDGET!$B:$C,2,)</f>
        <v>0</v>
      </c>
      <c r="J32" s="29">
        <f>VLOOKUP(H14,BUDGET!$B:$C,2,)</f>
        <v>0</v>
      </c>
      <c r="K32" s="30">
        <f t="shared" si="10"/>
        <v>0</v>
      </c>
      <c r="L32" s="29">
        <f>VLOOKUP(I14,BUDGET!$B:$C,2,)</f>
        <v>0</v>
      </c>
      <c r="M32" s="29">
        <f>VLOOKUP(J14,BUDGET!$B:$C,2,)</f>
        <v>0</v>
      </c>
      <c r="N32" s="30">
        <f t="shared" si="11"/>
        <v>0</v>
      </c>
      <c r="O32" s="29">
        <f>VLOOKUP(K14,BUDGET!$B:$C,2,)</f>
        <v>0</v>
      </c>
      <c r="P32" s="29">
        <f>VLOOKUP(L14,BUDGET!$B:$C,2,)</f>
        <v>0</v>
      </c>
      <c r="Q32" s="30">
        <f t="shared" si="12"/>
        <v>0</v>
      </c>
      <c r="R32" s="29">
        <f>VLOOKUP(M14,BUDGET!$B:$C,2,)</f>
        <v>0</v>
      </c>
      <c r="S32" s="29">
        <f>VLOOKUP(N14,BUDGET!$B:$C,2,)</f>
        <v>0</v>
      </c>
      <c r="T32" s="30">
        <f t="shared" si="13"/>
        <v>0</v>
      </c>
      <c r="U32" s="29">
        <f>VLOOKUP(O14,BUDGET!$B:$C,2,)</f>
        <v>7</v>
      </c>
      <c r="V32" s="29">
        <f>VLOOKUP(P14,BUDGET!$B:$C,2,)</f>
        <v>15.5</v>
      </c>
      <c r="W32" s="30">
        <f t="shared" si="14"/>
        <v>7.75</v>
      </c>
      <c r="X32" s="13">
        <f t="shared" si="15"/>
        <v>15.5</v>
      </c>
      <c r="AE32" s="13"/>
    </row>
    <row r="33" spans="3:31" hidden="1" x14ac:dyDescent="0.2">
      <c r="C33" s="29">
        <f>VLOOKUP(C15,BUDGET!$B:$C,2,)</f>
        <v>0</v>
      </c>
      <c r="D33" s="29">
        <f>VLOOKUP(D15,BUDGET!$B:$C,2,)</f>
        <v>0</v>
      </c>
      <c r="E33" s="30">
        <f t="shared" si="8"/>
        <v>0</v>
      </c>
      <c r="F33" s="29">
        <f>VLOOKUP(E15,BUDGET!$B:$C,2,)</f>
        <v>0</v>
      </c>
      <c r="G33" s="29">
        <f>VLOOKUP(F15,BUDGET!$B:$C,2,)</f>
        <v>0</v>
      </c>
      <c r="H33" s="30">
        <f t="shared" si="9"/>
        <v>0</v>
      </c>
      <c r="I33" s="29">
        <f>VLOOKUP(G15,BUDGET!$B:$C,2,)</f>
        <v>0</v>
      </c>
      <c r="J33" s="29">
        <f>VLOOKUP(H15,BUDGET!$B:$C,2,)</f>
        <v>0</v>
      </c>
      <c r="K33" s="30">
        <f t="shared" si="10"/>
        <v>0</v>
      </c>
      <c r="L33" s="29">
        <f>VLOOKUP(I15,BUDGET!$B:$C,2,)</f>
        <v>0</v>
      </c>
      <c r="M33" s="29">
        <f>VLOOKUP(J15,BUDGET!$B:$C,2,)</f>
        <v>0</v>
      </c>
      <c r="N33" s="30">
        <f t="shared" si="11"/>
        <v>0</v>
      </c>
      <c r="O33" s="29">
        <f>VLOOKUP(K15,BUDGET!$B:$C,2,)</f>
        <v>0</v>
      </c>
      <c r="P33" s="29">
        <f>VLOOKUP(L15,BUDGET!$B:$C,2,)</f>
        <v>0</v>
      </c>
      <c r="Q33" s="30">
        <f t="shared" si="12"/>
        <v>0</v>
      </c>
      <c r="R33" s="29">
        <f>VLOOKUP(M15,BUDGET!$B:$C,2,)</f>
        <v>0</v>
      </c>
      <c r="S33" s="29">
        <f>VLOOKUP(N15,BUDGET!$B:$C,2,)</f>
        <v>0</v>
      </c>
      <c r="T33" s="30">
        <f t="shared" si="13"/>
        <v>0</v>
      </c>
      <c r="U33" s="29">
        <f>VLOOKUP(O15,BUDGET!$B:$C,2,)</f>
        <v>0</v>
      </c>
      <c r="V33" s="29">
        <f>VLOOKUP(P15,BUDGET!$B:$C,2,)</f>
        <v>0</v>
      </c>
      <c r="W33" s="30">
        <f t="shared" si="14"/>
        <v>0</v>
      </c>
      <c r="X33" s="13">
        <f t="shared" si="15"/>
        <v>0</v>
      </c>
      <c r="AE33" s="13"/>
    </row>
    <row r="34" spans="3:31" hidden="1" x14ac:dyDescent="0.2">
      <c r="C34" s="29">
        <f>VLOOKUP(C16,BUDGET!$B:$C,2,)</f>
        <v>0</v>
      </c>
      <c r="D34" s="29">
        <f>VLOOKUP(D16,BUDGET!$B:$C,2,)</f>
        <v>0</v>
      </c>
      <c r="E34" s="30">
        <f t="shared" si="8"/>
        <v>0</v>
      </c>
      <c r="F34" s="29">
        <f>VLOOKUP(E16,BUDGET!$B:$C,2,)</f>
        <v>0</v>
      </c>
      <c r="G34" s="29">
        <f>VLOOKUP(F16,BUDGET!$B:$C,2,)</f>
        <v>0</v>
      </c>
      <c r="H34" s="30">
        <f t="shared" si="9"/>
        <v>0</v>
      </c>
      <c r="I34" s="29">
        <f>VLOOKUP(G16,BUDGET!$B:$C,2,)</f>
        <v>0</v>
      </c>
      <c r="J34" s="29">
        <f>VLOOKUP(H16,BUDGET!$B:$C,2,)</f>
        <v>0</v>
      </c>
      <c r="K34" s="30">
        <f t="shared" si="10"/>
        <v>0</v>
      </c>
      <c r="L34" s="29">
        <f>VLOOKUP(I16,BUDGET!$B:$C,2,)</f>
        <v>0</v>
      </c>
      <c r="M34" s="29">
        <f>VLOOKUP(J16,BUDGET!$B:$C,2,)</f>
        <v>0</v>
      </c>
      <c r="N34" s="30">
        <f t="shared" si="11"/>
        <v>0</v>
      </c>
      <c r="O34" s="29">
        <f>VLOOKUP(K16,BUDGET!$B:$C,2,)</f>
        <v>0</v>
      </c>
      <c r="P34" s="29">
        <f>VLOOKUP(L16,BUDGET!$B:$C,2,)</f>
        <v>0</v>
      </c>
      <c r="Q34" s="30">
        <f t="shared" si="12"/>
        <v>0</v>
      </c>
      <c r="R34" s="29">
        <f>VLOOKUP(M16,BUDGET!$B:$C,2,)</f>
        <v>0</v>
      </c>
      <c r="S34" s="29">
        <f>VLOOKUP(N16,BUDGET!$B:$C,2,)</f>
        <v>0</v>
      </c>
      <c r="T34" s="30">
        <f t="shared" si="13"/>
        <v>0</v>
      </c>
      <c r="U34" s="29">
        <f>VLOOKUP(O16,BUDGET!$B:$C,2,)</f>
        <v>0</v>
      </c>
      <c r="V34" s="29">
        <f>VLOOKUP(P16,BUDGET!$B:$C,2,)</f>
        <v>0</v>
      </c>
      <c r="W34" s="30">
        <f t="shared" si="14"/>
        <v>0</v>
      </c>
      <c r="X34" s="13">
        <f t="shared" si="15"/>
        <v>0</v>
      </c>
      <c r="AE34" s="13"/>
    </row>
    <row r="35" spans="3:31" hidden="1" x14ac:dyDescent="0.2">
      <c r="C35" s="29">
        <f>VLOOKUP(C17,BUDGET!$B:$C,2,)</f>
        <v>0</v>
      </c>
      <c r="D35" s="29">
        <f>VLOOKUP(D17,BUDGET!$B:$C,2,)</f>
        <v>0</v>
      </c>
      <c r="E35" s="30">
        <f t="shared" si="8"/>
        <v>0</v>
      </c>
      <c r="F35" s="29">
        <f>VLOOKUP(E17,BUDGET!$B:$C,2,)</f>
        <v>0</v>
      </c>
      <c r="G35" s="29">
        <f>VLOOKUP(F17,BUDGET!$B:$C,2,)</f>
        <v>0</v>
      </c>
      <c r="H35" s="30">
        <f t="shared" si="9"/>
        <v>0</v>
      </c>
      <c r="I35" s="29">
        <f>VLOOKUP(G17,BUDGET!$B:$C,2,)</f>
        <v>0</v>
      </c>
      <c r="J35" s="29">
        <f>VLOOKUP(H17,BUDGET!$B:$C,2,)</f>
        <v>0</v>
      </c>
      <c r="K35" s="30">
        <f t="shared" si="10"/>
        <v>0</v>
      </c>
      <c r="L35" s="29">
        <f>VLOOKUP(I17,BUDGET!$B:$C,2,)</f>
        <v>0</v>
      </c>
      <c r="M35" s="29">
        <f>VLOOKUP(J17,BUDGET!$B:$C,2,)</f>
        <v>0</v>
      </c>
      <c r="N35" s="30">
        <f t="shared" si="11"/>
        <v>0</v>
      </c>
      <c r="O35" s="29">
        <f>VLOOKUP(K17,BUDGET!$B:$C,2,)</f>
        <v>0</v>
      </c>
      <c r="P35" s="29">
        <f>VLOOKUP(L17,BUDGET!$B:$C,2,)</f>
        <v>0</v>
      </c>
      <c r="Q35" s="30">
        <f t="shared" si="12"/>
        <v>0</v>
      </c>
      <c r="R35" s="29">
        <f>VLOOKUP(M17,BUDGET!$B:$C,2,)</f>
        <v>0</v>
      </c>
      <c r="S35" s="29">
        <f>VLOOKUP(N17,BUDGET!$B:$C,2,)</f>
        <v>0</v>
      </c>
      <c r="T35" s="30">
        <f t="shared" si="13"/>
        <v>0</v>
      </c>
      <c r="U35" s="29">
        <f>VLOOKUP(O17,BUDGET!$B:$C,2,)</f>
        <v>0</v>
      </c>
      <c r="V35" s="29">
        <f>VLOOKUP(P17,BUDGET!$B:$C,2,)</f>
        <v>0</v>
      </c>
      <c r="W35" s="30">
        <f t="shared" si="14"/>
        <v>0</v>
      </c>
      <c r="X35" s="13">
        <f t="shared" si="15"/>
        <v>0</v>
      </c>
      <c r="AE35" s="13"/>
    </row>
    <row r="36" spans="3:31" hidden="1" x14ac:dyDescent="0.2">
      <c r="C36" s="29">
        <f>VLOOKUP(C18,BUDGET!$B:$C,2,)</f>
        <v>0</v>
      </c>
      <c r="D36" s="29">
        <f>VLOOKUP(D18,BUDGET!$B:$C,2,)</f>
        <v>0</v>
      </c>
      <c r="E36" s="30">
        <f t="shared" si="8"/>
        <v>0</v>
      </c>
      <c r="F36" s="29">
        <f>VLOOKUP(E18,BUDGET!$B:$C,2,)</f>
        <v>0</v>
      </c>
      <c r="G36" s="29">
        <f>VLOOKUP(F18,BUDGET!$B:$C,2,)</f>
        <v>0</v>
      </c>
      <c r="H36" s="30">
        <f t="shared" si="9"/>
        <v>0</v>
      </c>
      <c r="I36" s="29">
        <f>VLOOKUP(G18,BUDGET!$B:$C,2,)</f>
        <v>0</v>
      </c>
      <c r="J36" s="29">
        <f>VLOOKUP(H18,BUDGET!$B:$C,2,)</f>
        <v>0</v>
      </c>
      <c r="K36" s="30">
        <f t="shared" si="10"/>
        <v>0</v>
      </c>
      <c r="L36" s="29">
        <f>VLOOKUP(I18,BUDGET!$B:$C,2,)</f>
        <v>0</v>
      </c>
      <c r="M36" s="29">
        <f>VLOOKUP(J18,BUDGET!$B:$C,2,)</f>
        <v>0</v>
      </c>
      <c r="N36" s="30">
        <f t="shared" si="11"/>
        <v>0</v>
      </c>
      <c r="O36" s="29">
        <f>VLOOKUP(K18,BUDGET!$B:$C,2,)</f>
        <v>0</v>
      </c>
      <c r="P36" s="29">
        <f>VLOOKUP(L18,BUDGET!$B:$C,2,)</f>
        <v>0</v>
      </c>
      <c r="Q36" s="30">
        <f t="shared" si="12"/>
        <v>0</v>
      </c>
      <c r="R36" s="29">
        <f>VLOOKUP(M18,BUDGET!$B:$C,2,)</f>
        <v>0</v>
      </c>
      <c r="S36" s="29">
        <f>VLOOKUP(N18,BUDGET!$B:$C,2,)</f>
        <v>0</v>
      </c>
      <c r="T36" s="30">
        <f t="shared" si="13"/>
        <v>0</v>
      </c>
      <c r="U36" s="29">
        <f>VLOOKUP(O18,BUDGET!$B:$C,2,)</f>
        <v>0</v>
      </c>
      <c r="V36" s="29">
        <f>VLOOKUP(P18,BUDGET!$B:$C,2,)</f>
        <v>0</v>
      </c>
      <c r="W36" s="30">
        <f t="shared" si="14"/>
        <v>0</v>
      </c>
      <c r="X36" s="13">
        <f t="shared" si="15"/>
        <v>0</v>
      </c>
      <c r="AE36" s="13"/>
    </row>
    <row r="37" spans="3:31" hidden="1" x14ac:dyDescent="0.2">
      <c r="C37" s="102"/>
      <c r="D37" s="102"/>
      <c r="E37" s="102">
        <f>SUM(E23:E36)</f>
        <v>15.5</v>
      </c>
      <c r="F37" s="102"/>
      <c r="G37" s="102"/>
      <c r="H37" s="13">
        <f>SUM(H23:H36)</f>
        <v>29.25</v>
      </c>
      <c r="K37" s="13">
        <f>SUM(K23:K36)</f>
        <v>21.5</v>
      </c>
      <c r="N37" s="13">
        <f>SUM(N23:N36)</f>
        <v>0</v>
      </c>
      <c r="Q37" s="13">
        <f>SUM(Q23:Q36)</f>
        <v>7.75</v>
      </c>
      <c r="T37" s="13">
        <f>SUM(T23:T36)</f>
        <v>21.5</v>
      </c>
      <c r="W37" s="13">
        <f>SUM(W23:W36)</f>
        <v>40.75</v>
      </c>
      <c r="X37" s="13">
        <f t="shared" si="15"/>
        <v>136.25</v>
      </c>
      <c r="AE37" s="13"/>
    </row>
    <row r="38" spans="3:31" hidden="1" x14ac:dyDescent="0.2">
      <c r="AE38" s="13"/>
    </row>
    <row r="39" spans="3:31" ht="12.75" hidden="1" customHeight="1" x14ac:dyDescent="0.2"/>
    <row r="40" spans="3:31" ht="12.75" hidden="1" customHeight="1" x14ac:dyDescent="0.2"/>
    <row r="41" spans="3:31" ht="12.75" hidden="1" customHeight="1" x14ac:dyDescent="0.2"/>
    <row r="42" spans="3:31" ht="12.75" hidden="1" customHeight="1" x14ac:dyDescent="0.2"/>
    <row r="43" spans="3:31" ht="12.75" hidden="1" customHeight="1" x14ac:dyDescent="0.2"/>
    <row r="44" spans="3:31" ht="12.75" hidden="1" customHeight="1" x14ac:dyDescent="0.2"/>
    <row r="45" spans="3:31" ht="12.75" hidden="1" customHeight="1" x14ac:dyDescent="0.2"/>
    <row r="46" spans="3:31" ht="12.75" hidden="1" customHeight="1" x14ac:dyDescent="0.2"/>
    <row r="47" spans="3:31" ht="12.75" hidden="1" customHeight="1" x14ac:dyDescent="0.2"/>
    <row r="48" spans="3:31" ht="12.75" hidden="1" customHeight="1" x14ac:dyDescent="0.2"/>
    <row r="49" ht="12.75" hidden="1" customHeight="1" x14ac:dyDescent="0.2"/>
    <row r="50" ht="12.75" hidden="1" customHeight="1" x14ac:dyDescent="0.2"/>
    <row r="51" ht="12.75" hidden="1" customHeight="1" x14ac:dyDescent="0.2"/>
    <row r="52" ht="12.75" hidden="1" customHeight="1" x14ac:dyDescent="0.2"/>
    <row r="53" ht="12.75" hidden="1" customHeight="1" x14ac:dyDescent="0.2"/>
    <row r="54" ht="12.75" hidden="1" customHeight="1" x14ac:dyDescent="0.2"/>
    <row r="55" ht="12.75" hidden="1" customHeight="1" x14ac:dyDescent="0.2"/>
    <row r="56" ht="12.75" hidden="1" customHeight="1" x14ac:dyDescent="0.2"/>
    <row r="57" ht="12.75" hidden="1" customHeight="1" x14ac:dyDescent="0.2"/>
    <row r="58" ht="12.75" hidden="1" customHeight="1" x14ac:dyDescent="0.2"/>
    <row r="59" ht="12.75" hidden="1" customHeight="1" x14ac:dyDescent="0.2"/>
    <row r="60" ht="12.75" hidden="1" customHeight="1" x14ac:dyDescent="0.2"/>
    <row r="61" ht="12.75" hidden="1" customHeight="1" x14ac:dyDescent="0.2"/>
    <row r="62" ht="12.75" hidden="1" customHeight="1" x14ac:dyDescent="0.2"/>
    <row r="63" ht="12.75" hidden="1" customHeight="1" x14ac:dyDescent="0.2"/>
    <row r="64" ht="12.75" hidden="1" customHeight="1" x14ac:dyDescent="0.2"/>
    <row r="65" ht="12.75" hidden="1" customHeight="1" x14ac:dyDescent="0.2"/>
    <row r="66" ht="12.75" hidden="1" customHeight="1" x14ac:dyDescent="0.2"/>
    <row r="67" ht="12.75" hidden="1" customHeight="1" x14ac:dyDescent="0.2"/>
    <row r="68" ht="12.75" hidden="1" customHeight="1" x14ac:dyDescent="0.2"/>
    <row r="69" ht="12.75" hidden="1" customHeight="1" x14ac:dyDescent="0.2"/>
    <row r="70" ht="12.75" hidden="1" customHeight="1" x14ac:dyDescent="0.2"/>
    <row r="71" ht="12.75" hidden="1" customHeight="1" x14ac:dyDescent="0.2"/>
    <row r="72" ht="12.75" hidden="1" customHeight="1" x14ac:dyDescent="0.2"/>
    <row r="73" ht="12.75" hidden="1" customHeight="1" x14ac:dyDescent="0.2"/>
    <row r="74" ht="12.75" hidden="1" customHeight="1" x14ac:dyDescent="0.2"/>
    <row r="75" ht="12.75" hidden="1" customHeight="1" x14ac:dyDescent="0.2"/>
    <row r="76" ht="12.75" hidden="1" customHeight="1" x14ac:dyDescent="0.2"/>
    <row r="77" ht="12.75" hidden="1" customHeight="1" x14ac:dyDescent="0.2"/>
    <row r="78" ht="12.75" hidden="1" customHeight="1" x14ac:dyDescent="0.2"/>
    <row r="79" ht="12.75" hidden="1" customHeight="1" x14ac:dyDescent="0.2"/>
    <row r="80" ht="12.75" hidden="1" customHeight="1" x14ac:dyDescent="0.2"/>
    <row r="81" ht="12.75" hidden="1" customHeight="1" x14ac:dyDescent="0.2"/>
    <row r="82" ht="12.75" hidden="1" customHeight="1" x14ac:dyDescent="0.2"/>
    <row r="83" ht="12.75" hidden="1" customHeight="1" x14ac:dyDescent="0.2"/>
    <row r="84" ht="12.75" hidden="1" customHeight="1" x14ac:dyDescent="0.2"/>
    <row r="85" ht="12.75" hidden="1" customHeight="1" x14ac:dyDescent="0.2"/>
    <row r="86" ht="12.75" hidden="1" customHeight="1" x14ac:dyDescent="0.2"/>
    <row r="87" ht="12.75" hidden="1" customHeight="1" x14ac:dyDescent="0.2"/>
    <row r="88" ht="12.75" hidden="1" customHeight="1" x14ac:dyDescent="0.2"/>
    <row r="89" ht="12.75" hidden="1" customHeight="1" x14ac:dyDescent="0.2"/>
    <row r="90" ht="12.75" hidden="1" customHeight="1" x14ac:dyDescent="0.2"/>
    <row r="91" ht="12.75" hidden="1" customHeight="1" x14ac:dyDescent="0.2"/>
    <row r="92" ht="12.75" hidden="1" customHeight="1" x14ac:dyDescent="0.2"/>
    <row r="93" ht="12.75" hidden="1" customHeight="1" x14ac:dyDescent="0.2"/>
    <row r="94" ht="12.75" hidden="1" customHeight="1" x14ac:dyDescent="0.2"/>
    <row r="95" ht="12.75" hidden="1" customHeight="1" x14ac:dyDescent="0.2"/>
    <row r="96" ht="12.75" hidden="1" customHeight="1" x14ac:dyDescent="0.2"/>
    <row r="97" ht="12.75" hidden="1" customHeight="1" x14ac:dyDescent="0.2"/>
    <row r="98" ht="12.75" hidden="1" customHeight="1" x14ac:dyDescent="0.2"/>
    <row r="99" ht="12.75" hidden="1" customHeight="1" x14ac:dyDescent="0.2"/>
    <row r="100" ht="12.75" hidden="1" customHeight="1" x14ac:dyDescent="0.2"/>
    <row r="101" ht="12.75" hidden="1" customHeight="1" x14ac:dyDescent="0.2"/>
    <row r="102" ht="12.75" hidden="1" customHeight="1" x14ac:dyDescent="0.2"/>
    <row r="103" ht="12.75" hidden="1" customHeight="1" x14ac:dyDescent="0.2"/>
    <row r="104" ht="12.75" hidden="1" customHeight="1" x14ac:dyDescent="0.2"/>
    <row r="105" ht="12.75" hidden="1" customHeight="1" x14ac:dyDescent="0.2"/>
    <row r="106" ht="12.75" hidden="1" customHeight="1" x14ac:dyDescent="0.2"/>
    <row r="107" ht="12.75" hidden="1" customHeight="1" x14ac:dyDescent="0.2"/>
    <row r="108" ht="12.75" hidden="1" customHeight="1" x14ac:dyDescent="0.2"/>
    <row r="109" ht="12.75" hidden="1" customHeight="1" x14ac:dyDescent="0.2"/>
    <row r="110" ht="12.75" hidden="1" customHeight="1" x14ac:dyDescent="0.2"/>
    <row r="111" ht="12.75" hidden="1" customHeight="1" x14ac:dyDescent="0.2"/>
    <row r="112" ht="12.75" hidden="1" customHeight="1" x14ac:dyDescent="0.2"/>
    <row r="113" ht="12.75" hidden="1" customHeight="1" x14ac:dyDescent="0.2"/>
    <row r="114" ht="12.75" hidden="1" customHeight="1" x14ac:dyDescent="0.2"/>
    <row r="115" ht="12.75" hidden="1" customHeight="1" x14ac:dyDescent="0.2"/>
    <row r="116" ht="12.75" hidden="1" customHeight="1" x14ac:dyDescent="0.2"/>
    <row r="117" ht="12.75" hidden="1" customHeight="1" x14ac:dyDescent="0.2"/>
    <row r="118" ht="12.75" hidden="1" customHeight="1" x14ac:dyDescent="0.2"/>
    <row r="119" ht="12.75" hidden="1" customHeight="1" x14ac:dyDescent="0.2"/>
    <row r="120" ht="12.75" hidden="1" customHeight="1" x14ac:dyDescent="0.2"/>
    <row r="121" ht="12.75" hidden="1" customHeight="1" x14ac:dyDescent="0.2"/>
    <row r="122" ht="12.75" hidden="1" customHeight="1" x14ac:dyDescent="0.2"/>
    <row r="123" ht="12.75" hidden="1" customHeight="1" x14ac:dyDescent="0.2"/>
    <row r="124" ht="12.75" hidden="1" customHeight="1" x14ac:dyDescent="0.2"/>
    <row r="125" ht="12.75" hidden="1" customHeight="1" x14ac:dyDescent="0.2"/>
    <row r="126" ht="12.75" hidden="1" customHeight="1" x14ac:dyDescent="0.2"/>
    <row r="127" ht="12.75" hidden="1" customHeight="1" x14ac:dyDescent="0.2"/>
    <row r="128" ht="12.75" hidden="1" customHeight="1" x14ac:dyDescent="0.2"/>
    <row r="129" ht="12.75" hidden="1" customHeight="1" x14ac:dyDescent="0.2"/>
    <row r="130" ht="12.75" hidden="1" customHeight="1" x14ac:dyDescent="0.2"/>
    <row r="131" ht="12.75" hidden="1" customHeight="1" x14ac:dyDescent="0.2"/>
    <row r="132" ht="12.75" hidden="1" customHeight="1" x14ac:dyDescent="0.2"/>
    <row r="133" ht="12.75" hidden="1" customHeight="1" x14ac:dyDescent="0.2"/>
    <row r="134" ht="12.75" hidden="1" customHeight="1" x14ac:dyDescent="0.2"/>
    <row r="135" ht="12.75" hidden="1" customHeight="1" x14ac:dyDescent="0.2"/>
    <row r="136" ht="12.75" hidden="1" customHeight="1" x14ac:dyDescent="0.2"/>
    <row r="137" ht="12.75" hidden="1" customHeight="1" x14ac:dyDescent="0.2"/>
    <row r="138" ht="12.75" hidden="1" customHeight="1" x14ac:dyDescent="0.2"/>
    <row r="139" ht="12.75" hidden="1" customHeight="1" x14ac:dyDescent="0.2"/>
    <row r="140" ht="12.75" hidden="1" customHeight="1" x14ac:dyDescent="0.2"/>
    <row r="141" ht="12.75" hidden="1" customHeight="1" x14ac:dyDescent="0.2"/>
    <row r="142" ht="12.75" hidden="1" customHeight="1" x14ac:dyDescent="0.2"/>
    <row r="143" ht="12.75" hidden="1" customHeight="1" x14ac:dyDescent="0.2"/>
    <row r="144" ht="12.75" hidden="1" customHeight="1" x14ac:dyDescent="0.2"/>
    <row r="145" ht="12.75" hidden="1" customHeight="1" x14ac:dyDescent="0.2"/>
    <row r="146" ht="12.75" hidden="1" customHeight="1" x14ac:dyDescent="0.2"/>
    <row r="147" ht="12.75" hidden="1" customHeight="1" x14ac:dyDescent="0.2"/>
    <row r="148" ht="12.75" hidden="1" customHeight="1" x14ac:dyDescent="0.2"/>
    <row r="149" ht="12.75" hidden="1" customHeight="1" x14ac:dyDescent="0.2"/>
    <row r="150" ht="12.75" hidden="1" customHeight="1" x14ac:dyDescent="0.2"/>
    <row r="151" ht="12.75" hidden="1" customHeight="1" x14ac:dyDescent="0.2"/>
    <row r="152" ht="12.75" hidden="1" customHeight="1" x14ac:dyDescent="0.2"/>
    <row r="153" ht="12.75" hidden="1" customHeight="1" x14ac:dyDescent="0.2"/>
    <row r="154" ht="12.75" hidden="1" customHeight="1" x14ac:dyDescent="0.2"/>
    <row r="155" ht="12.75" hidden="1" customHeight="1" x14ac:dyDescent="0.2"/>
    <row r="156" ht="12.75" hidden="1" customHeight="1" x14ac:dyDescent="0.2"/>
    <row r="157" ht="12.75" hidden="1" customHeight="1" x14ac:dyDescent="0.2"/>
    <row r="158" ht="12.75" hidden="1" customHeight="1" x14ac:dyDescent="0.2"/>
    <row r="159" ht="12.75" hidden="1" customHeight="1" x14ac:dyDescent="0.2"/>
    <row r="160" ht="12.75" hidden="1" customHeight="1" x14ac:dyDescent="0.2"/>
    <row r="161" ht="12.75" hidden="1" customHeight="1" x14ac:dyDescent="0.2"/>
    <row r="162" ht="12.75" hidden="1" customHeight="1" x14ac:dyDescent="0.2"/>
    <row r="163" ht="12.75" hidden="1" customHeight="1" x14ac:dyDescent="0.2"/>
    <row r="164" ht="12.75" hidden="1" customHeight="1" x14ac:dyDescent="0.2"/>
    <row r="165" ht="12.75" hidden="1" customHeight="1" x14ac:dyDescent="0.2"/>
    <row r="166" ht="12.75" hidden="1" customHeight="1" x14ac:dyDescent="0.2"/>
    <row r="167" ht="12.75" hidden="1" customHeight="1" x14ac:dyDescent="0.2"/>
    <row r="168" ht="12.75" hidden="1" customHeight="1" x14ac:dyDescent="0.2"/>
    <row r="169" ht="12.75" hidden="1" customHeight="1" x14ac:dyDescent="0.2"/>
    <row r="170" ht="12.75" hidden="1" customHeight="1" x14ac:dyDescent="0.2"/>
    <row r="171" ht="12.75" hidden="1" customHeight="1" x14ac:dyDescent="0.2"/>
    <row r="172" ht="12.75" hidden="1" customHeight="1" x14ac:dyDescent="0.2"/>
    <row r="173" ht="12.75" hidden="1" customHeight="1" x14ac:dyDescent="0.2"/>
    <row r="174" ht="12.75" hidden="1" customHeight="1" x14ac:dyDescent="0.2"/>
    <row r="175" ht="12.75" hidden="1" customHeight="1" x14ac:dyDescent="0.2"/>
    <row r="176" ht="12.75" hidden="1" customHeight="1" x14ac:dyDescent="0.2"/>
    <row r="177" ht="12.75" hidden="1" customHeight="1" x14ac:dyDescent="0.2"/>
    <row r="178" ht="12.75" hidden="1" customHeight="1" x14ac:dyDescent="0.2"/>
    <row r="179" ht="12.75" hidden="1" customHeight="1" x14ac:dyDescent="0.2"/>
    <row r="180" ht="12.75" hidden="1" customHeight="1" x14ac:dyDescent="0.2"/>
    <row r="181" ht="12.75" hidden="1" customHeight="1" x14ac:dyDescent="0.2"/>
    <row r="182" ht="12.75" hidden="1" customHeight="1" x14ac:dyDescent="0.2"/>
    <row r="183" ht="12.75" hidden="1" customHeight="1" x14ac:dyDescent="0.2"/>
    <row r="184" ht="12.75" hidden="1" customHeight="1" x14ac:dyDescent="0.2"/>
    <row r="185" ht="12.75" hidden="1" customHeight="1" x14ac:dyDescent="0.2"/>
    <row r="186" ht="12.75" hidden="1" customHeight="1" x14ac:dyDescent="0.2"/>
    <row r="187" ht="12.75" hidden="1" customHeight="1" x14ac:dyDescent="0.2"/>
    <row r="188" ht="12.75" hidden="1" customHeight="1" x14ac:dyDescent="0.2"/>
    <row r="189" ht="12.75" hidden="1" customHeight="1" x14ac:dyDescent="0.2"/>
    <row r="190" ht="12.75" hidden="1" customHeight="1" x14ac:dyDescent="0.2"/>
    <row r="191" ht="12.75" hidden="1" customHeight="1" x14ac:dyDescent="0.2"/>
    <row r="192" ht="12.75" hidden="1" customHeight="1" x14ac:dyDescent="0.2"/>
    <row r="193" ht="12.75" hidden="1" customHeight="1" x14ac:dyDescent="0.2"/>
    <row r="194" ht="12.75" hidden="1" customHeight="1" x14ac:dyDescent="0.2"/>
    <row r="195" ht="12.75" hidden="1" customHeight="1" x14ac:dyDescent="0.2"/>
    <row r="196" ht="12.75" hidden="1" customHeight="1" x14ac:dyDescent="0.2"/>
    <row r="197" ht="12.75" hidden="1" customHeight="1" x14ac:dyDescent="0.2"/>
    <row r="198" ht="12.75" hidden="1" customHeight="1" x14ac:dyDescent="0.2"/>
    <row r="199" ht="12.75" hidden="1" customHeight="1" x14ac:dyDescent="0.2"/>
    <row r="200" ht="12.75" hidden="1" customHeight="1" x14ac:dyDescent="0.2"/>
    <row r="201" ht="12.75" hidden="1" customHeight="1" x14ac:dyDescent="0.2"/>
    <row r="202" ht="12.75" hidden="1" customHeight="1" x14ac:dyDescent="0.2"/>
    <row r="203" ht="12.75" hidden="1" customHeight="1" x14ac:dyDescent="0.2"/>
  </sheetData>
  <sheetProtection selectLockedCells="1"/>
  <mergeCells count="40">
    <mergeCell ref="M19:N19"/>
    <mergeCell ref="U22:W22"/>
    <mergeCell ref="C22:E22"/>
    <mergeCell ref="F22:H22"/>
    <mergeCell ref="I22:K22"/>
    <mergeCell ref="L22:N22"/>
    <mergeCell ref="O22:Q22"/>
    <mergeCell ref="R22:T22"/>
    <mergeCell ref="K4:L4"/>
    <mergeCell ref="M4:N4"/>
    <mergeCell ref="O4:P4"/>
    <mergeCell ref="O19:P19"/>
    <mergeCell ref="C20:D20"/>
    <mergeCell ref="E20:F20"/>
    <mergeCell ref="G20:H20"/>
    <mergeCell ref="I20:J20"/>
    <mergeCell ref="K20:L20"/>
    <mergeCell ref="M20:N20"/>
    <mergeCell ref="O20:P20"/>
    <mergeCell ref="C19:D19"/>
    <mergeCell ref="E19:F19"/>
    <mergeCell ref="G19:H19"/>
    <mergeCell ref="I19:J19"/>
    <mergeCell ref="K19:L19"/>
    <mergeCell ref="J1:S2"/>
    <mergeCell ref="A3:A4"/>
    <mergeCell ref="B3:B4"/>
    <mergeCell ref="C3:D3"/>
    <mergeCell ref="E3:F3"/>
    <mergeCell ref="G3:H3"/>
    <mergeCell ref="I3:J3"/>
    <mergeCell ref="K3:L3"/>
    <mergeCell ref="M3:N3"/>
    <mergeCell ref="O3:P3"/>
    <mergeCell ref="Q3:Q4"/>
    <mergeCell ref="R3:R4"/>
    <mergeCell ref="C4:D4"/>
    <mergeCell ref="E4:F4"/>
    <mergeCell ref="G4:H4"/>
    <mergeCell ref="I4:J4"/>
  </mergeCells>
  <conditionalFormatting sqref="R20:T20">
    <cfRule type="cellIs" dxfId="27" priority="35" operator="lessThanOrEqual">
      <formula>#REF!</formula>
    </cfRule>
    <cfRule type="cellIs" dxfId="26" priority="36" operator="greaterThan">
      <formula>#REF!</formula>
    </cfRule>
  </conditionalFormatting>
  <conditionalFormatting sqref="R19:T19">
    <cfRule type="cellIs" dxfId="25" priority="37" operator="greaterThan">
      <formula>#REF!</formula>
    </cfRule>
    <cfRule type="cellIs" dxfId="24" priority="38" operator="lessThanOrEqual">
      <formula>#REF!</formula>
    </cfRule>
  </conditionalFormatting>
  <dataValidations count="2">
    <dataValidation type="list" allowBlank="1" showInputMessage="1" showErrorMessage="1" sqref="C5:P18">
      <formula1>TIME</formula1>
    </dataValidation>
    <dataValidation type="decimal" allowBlank="1" showInputMessage="1" showErrorMessage="1" sqref="A3:A4 C4:P4">
      <formula1>0</formula1>
      <formula2>24</formula2>
    </dataValidation>
  </dataValidations>
  <printOptions horizontalCentered="1" verticalCentered="1"/>
  <pageMargins left="0.23622047244094491" right="0.23622047244094491" top="0.19685039370078741" bottom="0" header="0.31496062992125984" footer="0.31496062992125984"/>
  <pageSetup paperSize="9" scale="108" orientation="landscape" horizontalDpi="4294967293" r:id="rId1"/>
  <headerFooter alignWithMargins="0">
    <oddFooter>&amp;C&amp;D    &amp;T</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03"/>
  <sheetViews>
    <sheetView topLeftCell="A12" zoomScaleNormal="100" zoomScaleSheetLayoutView="80" workbookViewId="0">
      <selection activeCell="Q20" sqref="Q20"/>
    </sheetView>
  </sheetViews>
  <sheetFormatPr defaultColWidth="9.140625" defaultRowHeight="12.75" customHeight="1" zeroHeight="1" x14ac:dyDescent="0.2"/>
  <cols>
    <col min="1" max="1" width="19.28515625" style="13" customWidth="1"/>
    <col min="2" max="2" width="5.140625" style="102" bestFit="1" customWidth="1"/>
    <col min="3" max="3" width="6.28515625" style="13" bestFit="1" customWidth="1"/>
    <col min="4" max="4" width="6" style="13" customWidth="1"/>
    <col min="5" max="5" width="7" style="13" bestFit="1" customWidth="1"/>
    <col min="6" max="6" width="6.28515625" style="13" bestFit="1" customWidth="1"/>
    <col min="7" max="7" width="6.85546875" style="13" bestFit="1" customWidth="1"/>
    <col min="8" max="8" width="7.5703125" style="13" bestFit="1" customWidth="1"/>
    <col min="9" max="9" width="6.85546875" style="13" customWidth="1"/>
    <col min="10" max="10" width="6" style="13" bestFit="1" customWidth="1"/>
    <col min="11" max="11" width="6" style="13" customWidth="1"/>
    <col min="12" max="12" width="7.140625" style="13" bestFit="1" customWidth="1"/>
    <col min="13" max="13" width="6" style="13" customWidth="1"/>
    <col min="14" max="14" width="6.28515625" style="13" bestFit="1" customWidth="1"/>
    <col min="15" max="15" width="6.85546875" style="13" customWidth="1"/>
    <col min="16" max="16" width="7.140625" style="13" bestFit="1" customWidth="1"/>
    <col min="17" max="17" width="8.140625" style="13" bestFit="1" customWidth="1"/>
    <col min="18" max="18" width="8.28515625" style="102" bestFit="1" customWidth="1"/>
    <col min="19" max="19" width="6" style="13" bestFit="1" customWidth="1"/>
    <col min="20" max="21" width="18" style="13" bestFit="1" customWidth="1"/>
    <col min="22" max="22" width="9.85546875" style="13" bestFit="1" customWidth="1"/>
    <col min="23" max="23" width="11.28515625" style="13" customWidth="1"/>
    <col min="24" max="24" width="8.42578125" style="13" customWidth="1"/>
    <col min="25" max="25" width="7" style="13" customWidth="1"/>
    <col min="26" max="28" width="9.140625" style="13"/>
    <col min="29" max="29" width="11.42578125" style="13" customWidth="1"/>
    <col min="30" max="30" width="3.42578125" style="13" customWidth="1"/>
    <col min="31" max="31" width="11.42578125" style="102" customWidth="1"/>
    <col min="32" max="32" width="11.42578125" style="13" customWidth="1"/>
    <col min="33" max="16384" width="9.140625" style="13"/>
  </cols>
  <sheetData>
    <row r="1" spans="1:31" ht="17.100000000000001" customHeight="1" x14ac:dyDescent="0.2">
      <c r="A1" s="11"/>
      <c r="B1" s="31"/>
      <c r="C1" s="11"/>
      <c r="D1" s="11"/>
      <c r="E1" s="11"/>
      <c r="F1" s="12"/>
      <c r="H1" s="14" t="s">
        <v>8</v>
      </c>
      <c r="I1" s="15">
        <v>48</v>
      </c>
      <c r="J1" s="109"/>
      <c r="K1" s="109"/>
      <c r="L1" s="109"/>
      <c r="M1" s="109"/>
      <c r="N1" s="109"/>
      <c r="O1" s="109"/>
      <c r="P1" s="109"/>
      <c r="Q1" s="109"/>
      <c r="R1" s="109"/>
      <c r="S1" s="109"/>
    </row>
    <row r="2" spans="1:31" ht="17.100000000000001" customHeight="1" thickBot="1" x14ac:dyDescent="0.25">
      <c r="A2" s="12"/>
      <c r="B2" s="32"/>
      <c r="C2" s="40"/>
      <c r="D2" s="40"/>
      <c r="E2" s="40"/>
      <c r="F2" s="40"/>
      <c r="G2" s="40"/>
      <c r="H2" s="40"/>
      <c r="I2" s="40"/>
      <c r="J2" s="109"/>
      <c r="K2" s="109"/>
      <c r="L2" s="109"/>
      <c r="M2" s="109"/>
      <c r="N2" s="109"/>
      <c r="O2" s="109"/>
      <c r="P2" s="109"/>
      <c r="Q2" s="109"/>
      <c r="R2" s="109"/>
      <c r="S2" s="109"/>
      <c r="U2" s="11"/>
      <c r="Y2" s="11"/>
      <c r="Z2" s="16"/>
      <c r="AC2" s="102"/>
      <c r="AE2" s="13"/>
    </row>
    <row r="3" spans="1:31" ht="17.100000000000001" customHeight="1" x14ac:dyDescent="0.2">
      <c r="A3" s="110" t="s">
        <v>9</v>
      </c>
      <c r="B3" s="112" t="s">
        <v>29</v>
      </c>
      <c r="C3" s="114">
        <f>VLOOKUP($I$1,BUDGET!$I:$J,2,)</f>
        <v>42330</v>
      </c>
      <c r="D3" s="115"/>
      <c r="E3" s="114">
        <f>VLOOKUP($I$1,BUDGET!$I:$J,2,)+1</f>
        <v>42331</v>
      </c>
      <c r="F3" s="115"/>
      <c r="G3" s="114">
        <f>VLOOKUP($I$1,BUDGET!$I:$J,2,)+2</f>
        <v>42332</v>
      </c>
      <c r="H3" s="115"/>
      <c r="I3" s="114">
        <f>VLOOKUP($I$1,BUDGET!$I:$J,2,)+3</f>
        <v>42333</v>
      </c>
      <c r="J3" s="115"/>
      <c r="K3" s="114">
        <f>VLOOKUP($I$1,BUDGET!$I:$J,2,)+4</f>
        <v>42334</v>
      </c>
      <c r="L3" s="115"/>
      <c r="M3" s="114">
        <f>VLOOKUP($I$1,BUDGET!$I:$J,2,)+5</f>
        <v>42335</v>
      </c>
      <c r="N3" s="115"/>
      <c r="O3" s="114">
        <f>VLOOKUP($I$1,BUDGET!$I:$J,2,)+6</f>
        <v>42336</v>
      </c>
      <c r="P3" s="115"/>
      <c r="Q3" s="116" t="s">
        <v>10</v>
      </c>
      <c r="R3" s="118" t="s">
        <v>30</v>
      </c>
      <c r="S3" s="13" t="s">
        <v>0</v>
      </c>
      <c r="AB3" s="102"/>
      <c r="AE3" s="13"/>
    </row>
    <row r="4" spans="1:31" ht="17.100000000000001" customHeight="1" thickBot="1" x14ac:dyDescent="0.25">
      <c r="A4" s="111"/>
      <c r="B4" s="113"/>
      <c r="C4" s="120" t="s">
        <v>11</v>
      </c>
      <c r="D4" s="108"/>
      <c r="E4" s="107" t="s">
        <v>12</v>
      </c>
      <c r="F4" s="108"/>
      <c r="G4" s="107" t="s">
        <v>13</v>
      </c>
      <c r="H4" s="108"/>
      <c r="I4" s="107" t="s">
        <v>14</v>
      </c>
      <c r="J4" s="108"/>
      <c r="K4" s="107" t="s">
        <v>15</v>
      </c>
      <c r="L4" s="108"/>
      <c r="M4" s="107" t="s">
        <v>16</v>
      </c>
      <c r="N4" s="108"/>
      <c r="O4" s="107" t="s">
        <v>17</v>
      </c>
      <c r="P4" s="108"/>
      <c r="Q4" s="117"/>
      <c r="R4" s="119"/>
      <c r="AC4" s="18" t="s">
        <v>0</v>
      </c>
    </row>
    <row r="5" spans="1:31" ht="17.100000000000001" customHeight="1" x14ac:dyDescent="0.2">
      <c r="A5" s="82" t="s">
        <v>65</v>
      </c>
      <c r="B5" s="33"/>
      <c r="C5" s="86"/>
      <c r="D5" s="87"/>
      <c r="E5" s="86"/>
      <c r="F5" s="87"/>
      <c r="G5" s="86"/>
      <c r="H5" s="87"/>
      <c r="I5" s="88"/>
      <c r="J5" s="89"/>
      <c r="K5" s="88"/>
      <c r="L5" s="89"/>
      <c r="M5" s="86"/>
      <c r="N5" s="87"/>
      <c r="O5" s="86"/>
      <c r="P5" s="87"/>
      <c r="Q5" s="90">
        <f t="shared" ref="Q5:Q18" si="0">X23</f>
        <v>0</v>
      </c>
      <c r="R5" s="91">
        <f>COUNTBLANK(C5:P5)/2</f>
        <v>7</v>
      </c>
      <c r="S5" s="19"/>
    </row>
    <row r="6" spans="1:31" ht="17.100000000000001" customHeight="1" x14ac:dyDescent="0.2">
      <c r="A6" s="83" t="s">
        <v>66</v>
      </c>
      <c r="B6" s="34"/>
      <c r="C6" s="86"/>
      <c r="D6" s="87"/>
      <c r="E6" s="86"/>
      <c r="F6" s="87"/>
      <c r="G6" s="86"/>
      <c r="H6" s="87"/>
      <c r="I6" s="86"/>
      <c r="J6" s="92"/>
      <c r="K6" s="86"/>
      <c r="L6" s="87"/>
      <c r="M6" s="86"/>
      <c r="N6" s="87"/>
      <c r="O6" s="86"/>
      <c r="P6" s="92"/>
      <c r="Q6" s="93">
        <f t="shared" si="0"/>
        <v>0</v>
      </c>
      <c r="R6" s="91">
        <f t="shared" ref="R6:R18" si="1">COUNTBLANK(C6:P6)/2</f>
        <v>7</v>
      </c>
      <c r="S6" s="19"/>
    </row>
    <row r="7" spans="1:31" ht="17.100000000000001" customHeight="1" x14ac:dyDescent="0.2">
      <c r="A7" s="83" t="s">
        <v>67</v>
      </c>
      <c r="B7" s="34"/>
      <c r="C7" s="86"/>
      <c r="D7" s="87"/>
      <c r="E7" s="86"/>
      <c r="F7" s="87"/>
      <c r="G7" s="86"/>
      <c r="H7" s="87"/>
      <c r="I7" s="86"/>
      <c r="J7" s="87"/>
      <c r="K7" s="86"/>
      <c r="L7" s="87"/>
      <c r="M7" s="86"/>
      <c r="N7" s="87"/>
      <c r="O7" s="86"/>
      <c r="P7" s="87"/>
      <c r="Q7" s="93">
        <f t="shared" si="0"/>
        <v>0</v>
      </c>
      <c r="R7" s="91">
        <f t="shared" si="1"/>
        <v>7</v>
      </c>
      <c r="S7" s="19"/>
    </row>
    <row r="8" spans="1:31" ht="17.100000000000001" customHeight="1" x14ac:dyDescent="0.2">
      <c r="A8" s="83" t="s">
        <v>68</v>
      </c>
      <c r="B8" s="34"/>
      <c r="C8" s="86"/>
      <c r="D8" s="87"/>
      <c r="E8" s="86"/>
      <c r="F8" s="87"/>
      <c r="G8" s="86"/>
      <c r="H8" s="87"/>
      <c r="I8" s="86"/>
      <c r="J8" s="87"/>
      <c r="K8" s="86"/>
      <c r="L8" s="87"/>
      <c r="M8" s="86"/>
      <c r="N8" s="87"/>
      <c r="O8" s="86"/>
      <c r="P8" s="87"/>
      <c r="Q8" s="93">
        <f t="shared" si="0"/>
        <v>0</v>
      </c>
      <c r="R8" s="91">
        <f t="shared" si="1"/>
        <v>7</v>
      </c>
      <c r="S8" s="19"/>
    </row>
    <row r="9" spans="1:31" ht="17.100000000000001" customHeight="1" x14ac:dyDescent="0.2">
      <c r="A9" s="83" t="s">
        <v>69</v>
      </c>
      <c r="B9" s="34"/>
      <c r="C9" s="86"/>
      <c r="D9" s="87"/>
      <c r="E9" s="86"/>
      <c r="F9" s="87"/>
      <c r="G9" s="86"/>
      <c r="H9" s="87"/>
      <c r="I9" s="86"/>
      <c r="J9" s="87"/>
      <c r="K9" s="86"/>
      <c r="L9" s="87"/>
      <c r="M9" s="86"/>
      <c r="N9" s="87"/>
      <c r="O9" s="86"/>
      <c r="P9" s="87"/>
      <c r="Q9" s="93">
        <f t="shared" si="0"/>
        <v>0</v>
      </c>
      <c r="R9" s="91">
        <f t="shared" si="1"/>
        <v>7</v>
      </c>
      <c r="S9" s="19"/>
    </row>
    <row r="10" spans="1:31" ht="17.100000000000001" customHeight="1" x14ac:dyDescent="0.2">
      <c r="A10" s="83" t="s">
        <v>70</v>
      </c>
      <c r="B10" s="34"/>
      <c r="C10" s="86"/>
      <c r="D10" s="87"/>
      <c r="E10" s="86"/>
      <c r="F10" s="87"/>
      <c r="G10" s="86"/>
      <c r="H10" s="87"/>
      <c r="I10" s="86"/>
      <c r="J10" s="87"/>
      <c r="K10" s="86"/>
      <c r="L10" s="87"/>
      <c r="M10" s="86" t="s">
        <v>3</v>
      </c>
      <c r="N10" s="87" t="s">
        <v>3</v>
      </c>
      <c r="O10" s="86" t="s">
        <v>3</v>
      </c>
      <c r="P10" s="87" t="s">
        <v>3</v>
      </c>
      <c r="Q10" s="93">
        <f t="shared" si="0"/>
        <v>0</v>
      </c>
      <c r="R10" s="91">
        <f t="shared" si="1"/>
        <v>5</v>
      </c>
      <c r="S10" s="19"/>
    </row>
    <row r="11" spans="1:31" ht="17.100000000000001" customHeight="1" x14ac:dyDescent="0.2">
      <c r="A11" s="83" t="s">
        <v>71</v>
      </c>
      <c r="B11" s="34"/>
      <c r="C11" s="86"/>
      <c r="D11" s="87"/>
      <c r="E11" s="86"/>
      <c r="F11" s="87"/>
      <c r="G11" s="86" t="s">
        <v>4</v>
      </c>
      <c r="H11" s="87" t="s">
        <v>4</v>
      </c>
      <c r="I11" s="86"/>
      <c r="J11" s="87"/>
      <c r="K11" s="86"/>
      <c r="L11" s="87"/>
      <c r="M11" s="86"/>
      <c r="N11" s="87"/>
      <c r="O11" s="86"/>
      <c r="P11" s="87"/>
      <c r="Q11" s="93">
        <f t="shared" si="0"/>
        <v>0</v>
      </c>
      <c r="R11" s="91">
        <f t="shared" si="1"/>
        <v>6</v>
      </c>
      <c r="S11" s="19"/>
    </row>
    <row r="12" spans="1:31" ht="17.100000000000001" customHeight="1" x14ac:dyDescent="0.2">
      <c r="A12" s="83" t="s">
        <v>72</v>
      </c>
      <c r="B12" s="34"/>
      <c r="C12" s="86"/>
      <c r="D12" s="87"/>
      <c r="E12" s="86"/>
      <c r="F12" s="87"/>
      <c r="G12" s="86"/>
      <c r="H12" s="87"/>
      <c r="I12" s="86"/>
      <c r="J12" s="87"/>
      <c r="K12" s="86"/>
      <c r="L12" s="87"/>
      <c r="M12" s="86"/>
      <c r="N12" s="87"/>
      <c r="O12" s="86"/>
      <c r="P12" s="87"/>
      <c r="Q12" s="93">
        <f t="shared" si="0"/>
        <v>0</v>
      </c>
      <c r="R12" s="91">
        <f t="shared" si="1"/>
        <v>7</v>
      </c>
      <c r="S12" s="19"/>
    </row>
    <row r="13" spans="1:31" ht="17.100000000000001" customHeight="1" x14ac:dyDescent="0.2">
      <c r="A13" s="83" t="s">
        <v>73</v>
      </c>
      <c r="B13" s="34"/>
      <c r="C13" s="86"/>
      <c r="D13" s="87"/>
      <c r="E13" s="86"/>
      <c r="F13" s="87"/>
      <c r="G13" s="86"/>
      <c r="H13" s="87"/>
      <c r="I13" s="86"/>
      <c r="J13" s="87"/>
      <c r="K13" s="86"/>
      <c r="L13" s="87"/>
      <c r="M13" s="86"/>
      <c r="N13" s="87"/>
      <c r="O13" s="86"/>
      <c r="P13" s="87"/>
      <c r="Q13" s="93">
        <f t="shared" si="0"/>
        <v>0</v>
      </c>
      <c r="R13" s="91">
        <f t="shared" si="1"/>
        <v>7</v>
      </c>
      <c r="S13" s="19"/>
    </row>
    <row r="14" spans="1:31" ht="17.100000000000001" customHeight="1" x14ac:dyDescent="0.2">
      <c r="A14" s="83" t="s">
        <v>75</v>
      </c>
      <c r="B14" s="34"/>
      <c r="C14" s="86" t="s">
        <v>3</v>
      </c>
      <c r="D14" s="87" t="s">
        <v>3</v>
      </c>
      <c r="E14" s="86"/>
      <c r="F14" s="87"/>
      <c r="G14" s="86" t="s">
        <v>3</v>
      </c>
      <c r="H14" s="87" t="s">
        <v>3</v>
      </c>
      <c r="I14" s="86"/>
      <c r="J14" s="87"/>
      <c r="K14" s="86" t="s">
        <v>3</v>
      </c>
      <c r="L14" s="87" t="s">
        <v>3</v>
      </c>
      <c r="M14" s="86" t="s">
        <v>3</v>
      </c>
      <c r="N14" s="87" t="s">
        <v>3</v>
      </c>
      <c r="O14" s="86" t="s">
        <v>3</v>
      </c>
      <c r="P14" s="87" t="s">
        <v>3</v>
      </c>
      <c r="Q14" s="93">
        <f t="shared" si="0"/>
        <v>0</v>
      </c>
      <c r="R14" s="91">
        <f t="shared" si="1"/>
        <v>2</v>
      </c>
      <c r="S14" s="19"/>
    </row>
    <row r="15" spans="1:31" ht="17.100000000000001" customHeight="1" x14ac:dyDescent="0.2">
      <c r="A15" s="83" t="s">
        <v>74</v>
      </c>
      <c r="B15" s="34"/>
      <c r="C15" s="86"/>
      <c r="D15" s="87"/>
      <c r="E15" s="86"/>
      <c r="F15" s="87"/>
      <c r="G15" s="86"/>
      <c r="H15" s="87"/>
      <c r="I15" s="86"/>
      <c r="J15" s="87"/>
      <c r="K15" s="86"/>
      <c r="L15" s="87"/>
      <c r="M15" s="86"/>
      <c r="N15" s="87"/>
      <c r="O15" s="86"/>
      <c r="P15" s="87"/>
      <c r="Q15" s="93">
        <f t="shared" si="0"/>
        <v>0</v>
      </c>
      <c r="R15" s="91">
        <f t="shared" si="1"/>
        <v>7</v>
      </c>
      <c r="S15" s="19"/>
    </row>
    <row r="16" spans="1:31" ht="17.100000000000001" customHeight="1" x14ac:dyDescent="0.2">
      <c r="A16" s="84"/>
      <c r="B16" s="34"/>
      <c r="C16" s="86"/>
      <c r="D16" s="92"/>
      <c r="E16" s="86"/>
      <c r="F16" s="92"/>
      <c r="G16" s="86"/>
      <c r="H16" s="92"/>
      <c r="I16" s="86"/>
      <c r="J16" s="92"/>
      <c r="K16" s="86"/>
      <c r="L16" s="92"/>
      <c r="M16" s="86"/>
      <c r="N16" s="92"/>
      <c r="O16" s="86"/>
      <c r="P16" s="92"/>
      <c r="Q16" s="93">
        <f t="shared" si="0"/>
        <v>0</v>
      </c>
      <c r="R16" s="91">
        <f t="shared" si="1"/>
        <v>7</v>
      </c>
      <c r="S16" s="19"/>
    </row>
    <row r="17" spans="1:31" ht="17.100000000000001" customHeight="1" x14ac:dyDescent="0.2">
      <c r="A17" s="84"/>
      <c r="B17" s="34"/>
      <c r="C17" s="86"/>
      <c r="D17" s="92"/>
      <c r="E17" s="86"/>
      <c r="F17" s="92"/>
      <c r="G17" s="86"/>
      <c r="H17" s="92"/>
      <c r="I17" s="86"/>
      <c r="J17" s="92"/>
      <c r="K17" s="86"/>
      <c r="L17" s="92"/>
      <c r="M17" s="86"/>
      <c r="N17" s="92"/>
      <c r="O17" s="86"/>
      <c r="P17" s="92"/>
      <c r="Q17" s="93">
        <f t="shared" si="0"/>
        <v>0</v>
      </c>
      <c r="R17" s="91">
        <f t="shared" si="1"/>
        <v>7</v>
      </c>
      <c r="S17" s="19"/>
    </row>
    <row r="18" spans="1:31" ht="17.100000000000001" customHeight="1" thickBot="1" x14ac:dyDescent="0.25">
      <c r="A18" s="85"/>
      <c r="B18" s="35"/>
      <c r="C18" s="94"/>
      <c r="D18" s="95"/>
      <c r="E18" s="94"/>
      <c r="F18" s="95"/>
      <c r="G18" s="94"/>
      <c r="H18" s="95"/>
      <c r="I18" s="94"/>
      <c r="J18" s="95"/>
      <c r="K18" s="94"/>
      <c r="L18" s="95"/>
      <c r="M18" s="94"/>
      <c r="N18" s="95"/>
      <c r="O18" s="94"/>
      <c r="P18" s="95"/>
      <c r="Q18" s="96">
        <f t="shared" si="0"/>
        <v>0</v>
      </c>
      <c r="R18" s="97">
        <f t="shared" si="1"/>
        <v>7</v>
      </c>
      <c r="S18" s="19"/>
    </row>
    <row r="19" spans="1:31" ht="17.100000000000001" customHeight="1" x14ac:dyDescent="0.2">
      <c r="A19" s="18" t="s">
        <v>18</v>
      </c>
      <c r="B19" s="36">
        <f>SUM(B5:B18)</f>
        <v>0</v>
      </c>
      <c r="C19" s="105">
        <f>E37</f>
        <v>0</v>
      </c>
      <c r="D19" s="105"/>
      <c r="E19" s="105">
        <f>H37</f>
        <v>0</v>
      </c>
      <c r="F19" s="105"/>
      <c r="G19" s="105">
        <f>K37</f>
        <v>0</v>
      </c>
      <c r="H19" s="105"/>
      <c r="I19" s="105">
        <f>N37</f>
        <v>0</v>
      </c>
      <c r="J19" s="105"/>
      <c r="K19" s="105">
        <f>Q37</f>
        <v>0</v>
      </c>
      <c r="L19" s="105"/>
      <c r="M19" s="105">
        <f>T37</f>
        <v>0</v>
      </c>
      <c r="N19" s="105"/>
      <c r="O19" s="105">
        <f>W37</f>
        <v>0</v>
      </c>
      <c r="P19" s="105"/>
      <c r="Q19" s="38">
        <f>SUM(Q5:Q18)</f>
        <v>0</v>
      </c>
      <c r="R19" s="20"/>
      <c r="S19" s="19"/>
      <c r="T19" s="19"/>
    </row>
    <row r="20" spans="1:31" ht="17.100000000000001" customHeight="1" x14ac:dyDescent="0.2">
      <c r="A20" s="18" t="s">
        <v>28</v>
      </c>
      <c r="B20" s="36"/>
      <c r="C20" s="106">
        <f>COUNTA(D5:D15)-COUNTIF(D5:D15,"H")-COUNTIF(D5:D15,"T")-COUNTIF(D5:D15,"S")-COUNTIF(D5:D15,"AA")-COUNTIF(D5:D15,"AU")-COUNTIF(D5:D15,"FI")-COUNTIF(D5:D15,"HOS")-COUNTIF(D5:D15,"GD")</f>
        <v>0</v>
      </c>
      <c r="D20" s="106"/>
      <c r="E20" s="106">
        <f t="shared" ref="E20" si="2">COUNTA(F5:F15)-COUNTIF(F5:F15,"H")-COUNTIF(F5:F15,"T")-COUNTIF(F5:F15,"S")-COUNTIF(F5:F15,"AA")-COUNTIF(F5:F15,"AU")-COUNTIF(F5:F15,"FI")-COUNTIF(F5:F15,"HOS")-COUNTIF(F5:F15,"GD")</f>
        <v>0</v>
      </c>
      <c r="F20" s="106"/>
      <c r="G20" s="106">
        <f t="shared" ref="G20" si="3">COUNTA(H5:H15)-COUNTIF(H5:H15,"H")-COUNTIF(H5:H15,"T")-COUNTIF(H5:H15,"S")-COUNTIF(H5:H15,"AA")-COUNTIF(H5:H15,"AU")-COUNTIF(H5:H15,"FI")-COUNTIF(H5:H15,"HOS")-COUNTIF(H5:H15,"GD")</f>
        <v>0</v>
      </c>
      <c r="H20" s="106"/>
      <c r="I20" s="106">
        <f t="shared" ref="I20" si="4">COUNTA(J5:J15)-COUNTIF(J5:J15,"H")-COUNTIF(J5:J15,"T")-COUNTIF(J5:J15,"S")-COUNTIF(J5:J15,"AA")-COUNTIF(J5:J15,"AU")-COUNTIF(J5:J15,"FI")-COUNTIF(J5:J15,"HOS")-COUNTIF(J5:J15,"GD")</f>
        <v>0</v>
      </c>
      <c r="J20" s="106"/>
      <c r="K20" s="106">
        <f t="shared" ref="K20" si="5">COUNTA(L5:L15)-COUNTIF(L5:L15,"H")-COUNTIF(L5:L15,"T")-COUNTIF(L5:L15,"S")-COUNTIF(L5:L15,"AA")-COUNTIF(L5:L15,"AU")-COUNTIF(L5:L15,"FI")-COUNTIF(L5:L15,"HOS")-COUNTIF(L5:L15,"GD")</f>
        <v>0</v>
      </c>
      <c r="L20" s="106"/>
      <c r="M20" s="106">
        <f t="shared" ref="M20" si="6">COUNTA(N5:N15)-COUNTIF(N5:N15,"H")-COUNTIF(N5:N15,"T")-COUNTIF(N5:N15,"S")-COUNTIF(N5:N15,"AA")-COUNTIF(N5:N15,"AU")-COUNTIF(N5:N15,"FI")-COUNTIF(N5:N15,"HOS")-COUNTIF(N5:N15,"GD")</f>
        <v>0</v>
      </c>
      <c r="N20" s="106"/>
      <c r="O20" s="106">
        <f t="shared" ref="O20" si="7">COUNTA(P5:P15)-COUNTIF(P5:P15,"H")-COUNTIF(P5:P15,"T")-COUNTIF(P5:P15,"S")-COUNTIF(P5:P15,"AA")-COUNTIF(P5:P15,"AU")-COUNTIF(P5:P15,"FI")-COUNTIF(P5:P15,"HOS")-COUNTIF(P5:P15,"GD")</f>
        <v>0</v>
      </c>
      <c r="P20" s="106"/>
      <c r="Q20" s="22"/>
      <c r="R20" s="23"/>
      <c r="S20" s="24"/>
      <c r="T20" s="24"/>
    </row>
    <row r="21" spans="1:31" ht="17.100000000000001" customHeight="1" x14ac:dyDescent="0.2">
      <c r="A21" s="18" t="s">
        <v>19</v>
      </c>
      <c r="B21" s="36"/>
      <c r="C21" s="27"/>
      <c r="D21" s="21"/>
      <c r="E21" s="27"/>
      <c r="F21" s="21"/>
      <c r="G21" s="27"/>
      <c r="H21" s="21"/>
      <c r="I21" s="27"/>
      <c r="J21" s="21"/>
      <c r="K21" s="27"/>
      <c r="L21" s="21"/>
      <c r="M21" s="28"/>
      <c r="N21" s="28"/>
      <c r="O21" s="27"/>
      <c r="P21" s="21"/>
      <c r="Q21" s="39"/>
      <c r="R21" s="25"/>
      <c r="S21" s="26"/>
      <c r="T21" s="26"/>
      <c r="U21" s="17"/>
      <c r="V21" s="17"/>
    </row>
    <row r="22" spans="1:31" hidden="1" x14ac:dyDescent="0.2">
      <c r="C22" s="104" t="s">
        <v>20</v>
      </c>
      <c r="D22" s="104"/>
      <c r="E22" s="104"/>
      <c r="F22" s="104" t="s">
        <v>21</v>
      </c>
      <c r="G22" s="104"/>
      <c r="H22" s="104"/>
      <c r="I22" s="104" t="s">
        <v>22</v>
      </c>
      <c r="J22" s="104"/>
      <c r="K22" s="104"/>
      <c r="L22" s="104" t="s">
        <v>23</v>
      </c>
      <c r="M22" s="104"/>
      <c r="N22" s="104"/>
      <c r="O22" s="104" t="s">
        <v>24</v>
      </c>
      <c r="P22" s="104"/>
      <c r="Q22" s="103"/>
      <c r="R22" s="103" t="s">
        <v>25</v>
      </c>
      <c r="S22" s="103"/>
      <c r="T22" s="103"/>
      <c r="U22" s="103" t="s">
        <v>26</v>
      </c>
      <c r="V22" s="103"/>
      <c r="W22" s="103"/>
      <c r="X22" s="13" t="s">
        <v>27</v>
      </c>
      <c r="AE22" s="13"/>
    </row>
    <row r="23" spans="1:31" hidden="1" x14ac:dyDescent="0.2">
      <c r="A23" s="17"/>
      <c r="B23" s="37"/>
      <c r="C23" s="29">
        <f>VLOOKUP(C5,BUDGET!$B:$C,2,)</f>
        <v>0</v>
      </c>
      <c r="D23" s="29">
        <f>VLOOKUP(D5,BUDGET!$B:$C,2,)</f>
        <v>0</v>
      </c>
      <c r="E23" s="30">
        <f t="shared" ref="E23:E36" si="8">IF(D23-C23&gt;7,D23-C23-0.75,IF(D23-C23&gt;6,D23-C23-0.5,IF(D23-C23&lt;=6,D23-C23,FALSE)))</f>
        <v>0</v>
      </c>
      <c r="F23" s="29">
        <f>VLOOKUP(E5,BUDGET!$B:$C,2,)</f>
        <v>0</v>
      </c>
      <c r="G23" s="29">
        <f>VLOOKUP(F5,BUDGET!$B:$C,2,)</f>
        <v>0</v>
      </c>
      <c r="H23" s="30">
        <f t="shared" ref="H23:H36" si="9">IF(G23-F23&gt;7,G23-F23-0.75,IF(G23-F23&gt;6,G23-F23-0.5,IF(G23-F23&lt;=6,G23-F23,FALSE)))</f>
        <v>0</v>
      </c>
      <c r="I23" s="29">
        <f>VLOOKUP(G5,BUDGET!$B:$C,2,)</f>
        <v>0</v>
      </c>
      <c r="J23" s="29">
        <f>VLOOKUP(H5,BUDGET!$B:$C,2,)</f>
        <v>0</v>
      </c>
      <c r="K23" s="30">
        <f t="shared" ref="K23:K36" si="10">IF(J23-I23&gt;7,J23-I23-0.75,IF(J23-I23&gt;6,J23-I23-0.5,IF(J23-I23&lt;=6,J23-I23,FALSE)))</f>
        <v>0</v>
      </c>
      <c r="L23" s="29">
        <f>VLOOKUP(I5,BUDGET!$B:$C,2,)</f>
        <v>0</v>
      </c>
      <c r="M23" s="29">
        <f>VLOOKUP(J5,BUDGET!$B:$C,2,)</f>
        <v>0</v>
      </c>
      <c r="N23" s="30">
        <f t="shared" ref="N23:N36" si="11">IF(M23-L23&gt;7,M23-L23-0.75,IF(M23-L23&gt;6,M23-L23-0.5,IF(M23-L23&lt;=6,M23-L23,FALSE)))</f>
        <v>0</v>
      </c>
      <c r="O23" s="29">
        <f>VLOOKUP(K5,BUDGET!$B:$C,2,)</f>
        <v>0</v>
      </c>
      <c r="P23" s="29">
        <f>VLOOKUP(L5,BUDGET!$B:$C,2,)</f>
        <v>0</v>
      </c>
      <c r="Q23" s="30">
        <f t="shared" ref="Q23:Q36" si="12">IF(P23-O23&gt;7,P23-O23-0.75,IF(P23-O23&gt;6,P23-O23-0.5,IF(P23-O23&lt;=6,P23-O23,FALSE)))</f>
        <v>0</v>
      </c>
      <c r="R23" s="29">
        <f>VLOOKUP(M5,BUDGET!$B:$C,2,)</f>
        <v>0</v>
      </c>
      <c r="S23" s="29">
        <f>VLOOKUP(N5,BUDGET!$B:$C,2,)</f>
        <v>0</v>
      </c>
      <c r="T23" s="30">
        <f t="shared" ref="T23:T36" si="13">IF(S23-R23&gt;7,S23-R23-0.75,IF(S23-R23&gt;6,S23-R23-0.5,IF(S23-R23&lt;=6,S23-R23,FALSE)))</f>
        <v>0</v>
      </c>
      <c r="U23" s="29">
        <f>VLOOKUP(O5,BUDGET!$B:$C,2,)</f>
        <v>0</v>
      </c>
      <c r="V23" s="29">
        <f>VLOOKUP(P5,BUDGET!$B:$C,2,)</f>
        <v>0</v>
      </c>
      <c r="W23" s="30">
        <f t="shared" ref="W23:W36" si="14">IF(V23-U23&gt;7,V23-U23-0.75,IF(V23-U23&gt;6,V23-U23-0.5,IF(V23-U23&lt;=6,V23-U23,FALSE)))</f>
        <v>0</v>
      </c>
      <c r="X23" s="13">
        <f t="shared" ref="X23:X37" si="15">E23+H23+K23+N23+Q23+T23+W23</f>
        <v>0</v>
      </c>
      <c r="AE23" s="13"/>
    </row>
    <row r="24" spans="1:31" hidden="1" x14ac:dyDescent="0.2">
      <c r="A24" s="17"/>
      <c r="B24" s="37"/>
      <c r="C24" s="29">
        <f>VLOOKUP(C6,BUDGET!$B:$C,2,)</f>
        <v>0</v>
      </c>
      <c r="D24" s="29">
        <f>VLOOKUP(D6,BUDGET!$B:$C,2,)</f>
        <v>0</v>
      </c>
      <c r="E24" s="30">
        <f t="shared" si="8"/>
        <v>0</v>
      </c>
      <c r="F24" s="29">
        <f>VLOOKUP(E6,BUDGET!$B:$C,2,)</f>
        <v>0</v>
      </c>
      <c r="G24" s="29">
        <f>VLOOKUP(F6,BUDGET!$B:$C,2,)</f>
        <v>0</v>
      </c>
      <c r="H24" s="30">
        <f t="shared" si="9"/>
        <v>0</v>
      </c>
      <c r="I24" s="29">
        <f>VLOOKUP(G6,BUDGET!$B:$C,2,)</f>
        <v>0</v>
      </c>
      <c r="J24" s="29">
        <f>VLOOKUP(H6,BUDGET!$B:$C,2,)</f>
        <v>0</v>
      </c>
      <c r="K24" s="30">
        <f t="shared" si="10"/>
        <v>0</v>
      </c>
      <c r="L24" s="29">
        <f>VLOOKUP(I6,BUDGET!$B:$C,2,)</f>
        <v>0</v>
      </c>
      <c r="M24" s="29">
        <f>VLOOKUP(J6,BUDGET!$B:$C,2,)</f>
        <v>0</v>
      </c>
      <c r="N24" s="30">
        <f t="shared" si="11"/>
        <v>0</v>
      </c>
      <c r="O24" s="29">
        <f>VLOOKUP(K6,BUDGET!$B:$C,2,)</f>
        <v>0</v>
      </c>
      <c r="P24" s="29">
        <f>VLOOKUP(L6,BUDGET!$B:$C,2,)</f>
        <v>0</v>
      </c>
      <c r="Q24" s="30">
        <f t="shared" si="12"/>
        <v>0</v>
      </c>
      <c r="R24" s="29">
        <f>VLOOKUP(M6,BUDGET!$B:$C,2,)</f>
        <v>0</v>
      </c>
      <c r="S24" s="29">
        <f>VLOOKUP(N6,BUDGET!$B:$C,2,)</f>
        <v>0</v>
      </c>
      <c r="T24" s="30">
        <f t="shared" si="13"/>
        <v>0</v>
      </c>
      <c r="U24" s="29">
        <f>VLOOKUP(O6,BUDGET!$B:$C,2,)</f>
        <v>0</v>
      </c>
      <c r="V24" s="29">
        <f>VLOOKUP(P6,BUDGET!$B:$C,2,)</f>
        <v>0</v>
      </c>
      <c r="W24" s="30">
        <f t="shared" si="14"/>
        <v>0</v>
      </c>
      <c r="X24" s="13">
        <f t="shared" si="15"/>
        <v>0</v>
      </c>
      <c r="AE24" s="13"/>
    </row>
    <row r="25" spans="1:31" hidden="1" x14ac:dyDescent="0.2">
      <c r="C25" s="29">
        <f>VLOOKUP(C7,BUDGET!$B:$C,2,)</f>
        <v>0</v>
      </c>
      <c r="D25" s="29">
        <f>VLOOKUP(D7,BUDGET!$B:$C,2,)</f>
        <v>0</v>
      </c>
      <c r="E25" s="30">
        <f t="shared" si="8"/>
        <v>0</v>
      </c>
      <c r="F25" s="29">
        <f>VLOOKUP(E7,BUDGET!$B:$C,2,)</f>
        <v>0</v>
      </c>
      <c r="G25" s="29">
        <f>VLOOKUP(F7,BUDGET!$B:$C,2,)</f>
        <v>0</v>
      </c>
      <c r="H25" s="30">
        <f t="shared" si="9"/>
        <v>0</v>
      </c>
      <c r="I25" s="29">
        <f>VLOOKUP(G7,BUDGET!$B:$C,2,)</f>
        <v>0</v>
      </c>
      <c r="J25" s="29">
        <f>VLOOKUP(H7,BUDGET!$B:$C,2,)</f>
        <v>0</v>
      </c>
      <c r="K25" s="30">
        <f t="shared" si="10"/>
        <v>0</v>
      </c>
      <c r="L25" s="29">
        <f>VLOOKUP(I7,BUDGET!$B:$C,2,)</f>
        <v>0</v>
      </c>
      <c r="M25" s="29">
        <f>VLOOKUP(J7,BUDGET!$B:$C,2,)</f>
        <v>0</v>
      </c>
      <c r="N25" s="30">
        <f t="shared" si="11"/>
        <v>0</v>
      </c>
      <c r="O25" s="29">
        <f>VLOOKUP(K7,BUDGET!$B:$C,2,)</f>
        <v>0</v>
      </c>
      <c r="P25" s="29">
        <f>VLOOKUP(L7,BUDGET!$B:$C,2,)</f>
        <v>0</v>
      </c>
      <c r="Q25" s="30">
        <f t="shared" si="12"/>
        <v>0</v>
      </c>
      <c r="R25" s="29">
        <f>VLOOKUP(M7,BUDGET!$B:$C,2,)</f>
        <v>0</v>
      </c>
      <c r="S25" s="29">
        <f>VLOOKUP(N7,BUDGET!$B:$C,2,)</f>
        <v>0</v>
      </c>
      <c r="T25" s="30">
        <f t="shared" si="13"/>
        <v>0</v>
      </c>
      <c r="U25" s="29">
        <f>VLOOKUP(O7,BUDGET!$B:$C,2,)</f>
        <v>0</v>
      </c>
      <c r="V25" s="29">
        <f>VLOOKUP(P7,BUDGET!$B:$C,2,)</f>
        <v>0</v>
      </c>
      <c r="W25" s="30">
        <f t="shared" si="14"/>
        <v>0</v>
      </c>
      <c r="X25" s="13">
        <f t="shared" si="15"/>
        <v>0</v>
      </c>
      <c r="AE25" s="13"/>
    </row>
    <row r="26" spans="1:31" hidden="1" x14ac:dyDescent="0.2">
      <c r="C26" s="29">
        <f>VLOOKUP(C8,BUDGET!$B:$C,2,)</f>
        <v>0</v>
      </c>
      <c r="D26" s="29">
        <f>VLOOKUP(D8,BUDGET!$B:$C,2,)</f>
        <v>0</v>
      </c>
      <c r="E26" s="30">
        <f t="shared" si="8"/>
        <v>0</v>
      </c>
      <c r="F26" s="29">
        <f>VLOOKUP(E8,BUDGET!$B:$C,2,)</f>
        <v>0</v>
      </c>
      <c r="G26" s="29">
        <f>VLOOKUP(F8,BUDGET!$B:$C,2,)</f>
        <v>0</v>
      </c>
      <c r="H26" s="30">
        <f t="shared" si="9"/>
        <v>0</v>
      </c>
      <c r="I26" s="29">
        <f>VLOOKUP(G8,BUDGET!$B:$C,2,)</f>
        <v>0</v>
      </c>
      <c r="J26" s="29">
        <f>VLOOKUP(H8,BUDGET!$B:$C,2,)</f>
        <v>0</v>
      </c>
      <c r="K26" s="30">
        <f t="shared" si="10"/>
        <v>0</v>
      </c>
      <c r="L26" s="29">
        <f>VLOOKUP(I8,BUDGET!$B:$C,2,)</f>
        <v>0</v>
      </c>
      <c r="M26" s="29">
        <f>VLOOKUP(J8,BUDGET!$B:$C,2,)</f>
        <v>0</v>
      </c>
      <c r="N26" s="30">
        <f t="shared" si="11"/>
        <v>0</v>
      </c>
      <c r="O26" s="29">
        <f>VLOOKUP(K8,BUDGET!$B:$C,2,)</f>
        <v>0</v>
      </c>
      <c r="P26" s="29">
        <f>VLOOKUP(L8,BUDGET!$B:$C,2,)</f>
        <v>0</v>
      </c>
      <c r="Q26" s="30">
        <f t="shared" si="12"/>
        <v>0</v>
      </c>
      <c r="R26" s="29">
        <f>VLOOKUP(M8,BUDGET!$B:$C,2,)</f>
        <v>0</v>
      </c>
      <c r="S26" s="29">
        <f>VLOOKUP(N8,BUDGET!$B:$C,2,)</f>
        <v>0</v>
      </c>
      <c r="T26" s="30">
        <f t="shared" si="13"/>
        <v>0</v>
      </c>
      <c r="U26" s="29">
        <f>VLOOKUP(O8,BUDGET!$B:$C,2,)</f>
        <v>0</v>
      </c>
      <c r="V26" s="29">
        <f>VLOOKUP(P8,BUDGET!$B:$C,2,)</f>
        <v>0</v>
      </c>
      <c r="W26" s="30">
        <f t="shared" si="14"/>
        <v>0</v>
      </c>
      <c r="X26" s="13">
        <f t="shared" si="15"/>
        <v>0</v>
      </c>
      <c r="AE26" s="13"/>
    </row>
    <row r="27" spans="1:31" hidden="1" x14ac:dyDescent="0.2">
      <c r="C27" s="29">
        <f>VLOOKUP(C9,BUDGET!$B:$C,2,)</f>
        <v>0</v>
      </c>
      <c r="D27" s="29">
        <f>VLOOKUP(D9,BUDGET!$B:$C,2,)</f>
        <v>0</v>
      </c>
      <c r="E27" s="30">
        <f t="shared" si="8"/>
        <v>0</v>
      </c>
      <c r="F27" s="29">
        <f>VLOOKUP(E9,BUDGET!$B:$C,2,)</f>
        <v>0</v>
      </c>
      <c r="G27" s="29">
        <f>VLOOKUP(F9,BUDGET!$B:$C,2,)</f>
        <v>0</v>
      </c>
      <c r="H27" s="30">
        <f t="shared" si="9"/>
        <v>0</v>
      </c>
      <c r="I27" s="29">
        <f>VLOOKUP(G9,BUDGET!$B:$C,2,)</f>
        <v>0</v>
      </c>
      <c r="J27" s="29">
        <f>VLOOKUP(H9,BUDGET!$B:$C,2,)</f>
        <v>0</v>
      </c>
      <c r="K27" s="30">
        <f t="shared" si="10"/>
        <v>0</v>
      </c>
      <c r="L27" s="29">
        <f>VLOOKUP(I9,BUDGET!$B:$C,2,)</f>
        <v>0</v>
      </c>
      <c r="M27" s="29">
        <f>VLOOKUP(J9,BUDGET!$B:$C,2,)</f>
        <v>0</v>
      </c>
      <c r="N27" s="30">
        <f t="shared" si="11"/>
        <v>0</v>
      </c>
      <c r="O27" s="29">
        <f>VLOOKUP(K9,BUDGET!$B:$C,2,)</f>
        <v>0</v>
      </c>
      <c r="P27" s="29">
        <f>VLOOKUP(L9,BUDGET!$B:$C,2,)</f>
        <v>0</v>
      </c>
      <c r="Q27" s="30">
        <f t="shared" si="12"/>
        <v>0</v>
      </c>
      <c r="R27" s="29">
        <f>VLOOKUP(M9,BUDGET!$B:$C,2,)</f>
        <v>0</v>
      </c>
      <c r="S27" s="29">
        <f>VLOOKUP(N9,BUDGET!$B:$C,2,)</f>
        <v>0</v>
      </c>
      <c r="T27" s="30">
        <f t="shared" si="13"/>
        <v>0</v>
      </c>
      <c r="U27" s="29">
        <f>VLOOKUP(O9,BUDGET!$B:$C,2,)</f>
        <v>0</v>
      </c>
      <c r="V27" s="29">
        <f>VLOOKUP(P9,BUDGET!$B:$C,2,)</f>
        <v>0</v>
      </c>
      <c r="W27" s="30">
        <f t="shared" si="14"/>
        <v>0</v>
      </c>
      <c r="X27" s="13">
        <f t="shared" si="15"/>
        <v>0</v>
      </c>
      <c r="AE27" s="13"/>
    </row>
    <row r="28" spans="1:31" hidden="1" x14ac:dyDescent="0.2">
      <c r="C28" s="29">
        <f>VLOOKUP(C10,BUDGET!$B:$C,2,)</f>
        <v>0</v>
      </c>
      <c r="D28" s="29">
        <f>VLOOKUP(D10,BUDGET!$B:$C,2,)</f>
        <v>0</v>
      </c>
      <c r="E28" s="30">
        <f t="shared" si="8"/>
        <v>0</v>
      </c>
      <c r="F28" s="29">
        <f>VLOOKUP(E10,BUDGET!$B:$C,2,)</f>
        <v>0</v>
      </c>
      <c r="G28" s="29">
        <f>VLOOKUP(F10,BUDGET!$B:$C,2,)</f>
        <v>0</v>
      </c>
      <c r="H28" s="30">
        <f t="shared" si="9"/>
        <v>0</v>
      </c>
      <c r="I28" s="29">
        <f>VLOOKUP(G10,BUDGET!$B:$C,2,)</f>
        <v>0</v>
      </c>
      <c r="J28" s="29">
        <f>VLOOKUP(H10,BUDGET!$B:$C,2,)</f>
        <v>0</v>
      </c>
      <c r="K28" s="30">
        <f t="shared" si="10"/>
        <v>0</v>
      </c>
      <c r="L28" s="29">
        <f>VLOOKUP(I10,BUDGET!$B:$C,2,)</f>
        <v>0</v>
      </c>
      <c r="M28" s="29">
        <f>VLOOKUP(J10,BUDGET!$B:$C,2,)</f>
        <v>0</v>
      </c>
      <c r="N28" s="30">
        <f t="shared" si="11"/>
        <v>0</v>
      </c>
      <c r="O28" s="29">
        <f>VLOOKUP(K10,BUDGET!$B:$C,2,)</f>
        <v>0</v>
      </c>
      <c r="P28" s="29">
        <f>VLOOKUP(L10,BUDGET!$B:$C,2,)</f>
        <v>0</v>
      </c>
      <c r="Q28" s="30">
        <f t="shared" si="12"/>
        <v>0</v>
      </c>
      <c r="R28" s="29">
        <f>VLOOKUP(M10,BUDGET!$B:$C,2,)</f>
        <v>0</v>
      </c>
      <c r="S28" s="29">
        <f>VLOOKUP(N10,BUDGET!$B:$C,2,)</f>
        <v>0</v>
      </c>
      <c r="T28" s="30">
        <f t="shared" si="13"/>
        <v>0</v>
      </c>
      <c r="U28" s="29">
        <f>VLOOKUP(O10,BUDGET!$B:$C,2,)</f>
        <v>0</v>
      </c>
      <c r="V28" s="29">
        <f>VLOOKUP(P10,BUDGET!$B:$C,2,)</f>
        <v>0</v>
      </c>
      <c r="W28" s="30">
        <f t="shared" si="14"/>
        <v>0</v>
      </c>
      <c r="X28" s="13">
        <f t="shared" si="15"/>
        <v>0</v>
      </c>
      <c r="AE28" s="13"/>
    </row>
    <row r="29" spans="1:31" hidden="1" x14ac:dyDescent="0.2">
      <c r="C29" s="29">
        <f>VLOOKUP(C11,BUDGET!$B:$C,2,)</f>
        <v>0</v>
      </c>
      <c r="D29" s="29">
        <f>VLOOKUP(D11,BUDGET!$B:$C,2,)</f>
        <v>0</v>
      </c>
      <c r="E29" s="30">
        <f t="shared" si="8"/>
        <v>0</v>
      </c>
      <c r="F29" s="29">
        <f>VLOOKUP(E11,BUDGET!$B:$C,2,)</f>
        <v>0</v>
      </c>
      <c r="G29" s="29">
        <f>VLOOKUP(F11,BUDGET!$B:$C,2,)</f>
        <v>0</v>
      </c>
      <c r="H29" s="30">
        <f t="shared" si="9"/>
        <v>0</v>
      </c>
      <c r="I29" s="29">
        <f>VLOOKUP(G11,BUDGET!$B:$C,2,)</f>
        <v>0</v>
      </c>
      <c r="J29" s="29">
        <f>VLOOKUP(H11,BUDGET!$B:$C,2,)</f>
        <v>0</v>
      </c>
      <c r="K29" s="30">
        <f t="shared" si="10"/>
        <v>0</v>
      </c>
      <c r="L29" s="29">
        <f>VLOOKUP(I11,BUDGET!$B:$C,2,)</f>
        <v>0</v>
      </c>
      <c r="M29" s="29">
        <f>VLOOKUP(J11,BUDGET!$B:$C,2,)</f>
        <v>0</v>
      </c>
      <c r="N29" s="30">
        <f t="shared" si="11"/>
        <v>0</v>
      </c>
      <c r="O29" s="29">
        <f>VLOOKUP(K11,BUDGET!$B:$C,2,)</f>
        <v>0</v>
      </c>
      <c r="P29" s="29">
        <f>VLOOKUP(L11,BUDGET!$B:$C,2,)</f>
        <v>0</v>
      </c>
      <c r="Q29" s="30">
        <f t="shared" si="12"/>
        <v>0</v>
      </c>
      <c r="R29" s="29">
        <f>VLOOKUP(M11,BUDGET!$B:$C,2,)</f>
        <v>0</v>
      </c>
      <c r="S29" s="29">
        <f>VLOOKUP(N11,BUDGET!$B:$C,2,)</f>
        <v>0</v>
      </c>
      <c r="T29" s="30">
        <f t="shared" si="13"/>
        <v>0</v>
      </c>
      <c r="U29" s="29">
        <f>VLOOKUP(O11,BUDGET!$B:$C,2,)</f>
        <v>0</v>
      </c>
      <c r="V29" s="29">
        <f>VLOOKUP(P11,BUDGET!$B:$C,2,)</f>
        <v>0</v>
      </c>
      <c r="W29" s="30">
        <f t="shared" si="14"/>
        <v>0</v>
      </c>
      <c r="X29" s="13">
        <f t="shared" si="15"/>
        <v>0</v>
      </c>
      <c r="AE29" s="13"/>
    </row>
    <row r="30" spans="1:31" hidden="1" x14ac:dyDescent="0.2">
      <c r="C30" s="29">
        <f>VLOOKUP(C12,BUDGET!$B:$C,2,)</f>
        <v>0</v>
      </c>
      <c r="D30" s="29">
        <f>VLOOKUP(D12,BUDGET!$B:$C,2,)</f>
        <v>0</v>
      </c>
      <c r="E30" s="30">
        <f t="shared" si="8"/>
        <v>0</v>
      </c>
      <c r="F30" s="29">
        <f>VLOOKUP(E12,BUDGET!$B:$C,2,)</f>
        <v>0</v>
      </c>
      <c r="G30" s="29">
        <f>VLOOKUP(F12,BUDGET!$B:$C,2,)</f>
        <v>0</v>
      </c>
      <c r="H30" s="30">
        <f t="shared" si="9"/>
        <v>0</v>
      </c>
      <c r="I30" s="29">
        <f>VLOOKUP(G12,BUDGET!$B:$C,2,)</f>
        <v>0</v>
      </c>
      <c r="J30" s="29">
        <f>VLOOKUP(H12,BUDGET!$B:$C,2,)</f>
        <v>0</v>
      </c>
      <c r="K30" s="30">
        <f t="shared" si="10"/>
        <v>0</v>
      </c>
      <c r="L30" s="29">
        <f>VLOOKUP(I12,BUDGET!$B:$C,2,)</f>
        <v>0</v>
      </c>
      <c r="M30" s="29">
        <f>VLOOKUP(J12,BUDGET!$B:$C,2,)</f>
        <v>0</v>
      </c>
      <c r="N30" s="30">
        <f t="shared" si="11"/>
        <v>0</v>
      </c>
      <c r="O30" s="29">
        <f>VLOOKUP(K12,BUDGET!$B:$C,2,)</f>
        <v>0</v>
      </c>
      <c r="P30" s="29">
        <f>VLOOKUP(L12,BUDGET!$B:$C,2,)</f>
        <v>0</v>
      </c>
      <c r="Q30" s="30">
        <f t="shared" si="12"/>
        <v>0</v>
      </c>
      <c r="R30" s="29">
        <f>VLOOKUP(M12,BUDGET!$B:$C,2,)</f>
        <v>0</v>
      </c>
      <c r="S30" s="29">
        <f>VLOOKUP(N12,BUDGET!$B:$C,2,)</f>
        <v>0</v>
      </c>
      <c r="T30" s="30">
        <f t="shared" si="13"/>
        <v>0</v>
      </c>
      <c r="U30" s="29">
        <f>VLOOKUP(O12,BUDGET!$B:$C,2,)</f>
        <v>0</v>
      </c>
      <c r="V30" s="29">
        <f>VLOOKUP(P12,BUDGET!$B:$C,2,)</f>
        <v>0</v>
      </c>
      <c r="W30" s="30">
        <f t="shared" si="14"/>
        <v>0</v>
      </c>
      <c r="X30" s="13">
        <f t="shared" si="15"/>
        <v>0</v>
      </c>
      <c r="AE30" s="13"/>
    </row>
    <row r="31" spans="1:31" hidden="1" x14ac:dyDescent="0.2">
      <c r="C31" s="29">
        <f>VLOOKUP(C13,BUDGET!$B:$C,2,)</f>
        <v>0</v>
      </c>
      <c r="D31" s="29">
        <f>VLOOKUP(D13,BUDGET!$B:$C,2,)</f>
        <v>0</v>
      </c>
      <c r="E31" s="30">
        <f t="shared" si="8"/>
        <v>0</v>
      </c>
      <c r="F31" s="29">
        <f>VLOOKUP(E13,BUDGET!$B:$C,2,)</f>
        <v>0</v>
      </c>
      <c r="G31" s="29">
        <f>VLOOKUP(F13,BUDGET!$B:$C,2,)</f>
        <v>0</v>
      </c>
      <c r="H31" s="30">
        <f t="shared" si="9"/>
        <v>0</v>
      </c>
      <c r="I31" s="29">
        <f>VLOOKUP(G13,BUDGET!$B:$C,2,)</f>
        <v>0</v>
      </c>
      <c r="J31" s="29">
        <f>VLOOKUP(H13,BUDGET!$B:$C,2,)</f>
        <v>0</v>
      </c>
      <c r="K31" s="30">
        <f t="shared" si="10"/>
        <v>0</v>
      </c>
      <c r="L31" s="29">
        <f>VLOOKUP(I13,BUDGET!$B:$C,2,)</f>
        <v>0</v>
      </c>
      <c r="M31" s="29">
        <f>VLOOKUP(J13,BUDGET!$B:$C,2,)</f>
        <v>0</v>
      </c>
      <c r="N31" s="30">
        <f t="shared" si="11"/>
        <v>0</v>
      </c>
      <c r="O31" s="29">
        <f>VLOOKUP(K13,BUDGET!$B:$C,2,)</f>
        <v>0</v>
      </c>
      <c r="P31" s="29">
        <f>VLOOKUP(L13,BUDGET!$B:$C,2,)</f>
        <v>0</v>
      </c>
      <c r="Q31" s="30">
        <f t="shared" si="12"/>
        <v>0</v>
      </c>
      <c r="R31" s="29">
        <f>VLOOKUP(M13,BUDGET!$B:$C,2,)</f>
        <v>0</v>
      </c>
      <c r="S31" s="29">
        <f>VLOOKUP(N13,BUDGET!$B:$C,2,)</f>
        <v>0</v>
      </c>
      <c r="T31" s="30">
        <f t="shared" si="13"/>
        <v>0</v>
      </c>
      <c r="U31" s="29">
        <f>VLOOKUP(O13,BUDGET!$B:$C,2,)</f>
        <v>0</v>
      </c>
      <c r="V31" s="29">
        <f>VLOOKUP(P13,BUDGET!$B:$C,2,)</f>
        <v>0</v>
      </c>
      <c r="W31" s="30">
        <f t="shared" si="14"/>
        <v>0</v>
      </c>
      <c r="X31" s="13">
        <f t="shared" si="15"/>
        <v>0</v>
      </c>
      <c r="AE31" s="13"/>
    </row>
    <row r="32" spans="1:31" hidden="1" x14ac:dyDescent="0.2">
      <c r="C32" s="29">
        <f>VLOOKUP(C14,BUDGET!$B:$C,2,)</f>
        <v>0</v>
      </c>
      <c r="D32" s="29">
        <f>VLOOKUP(D14,BUDGET!$B:$C,2,)</f>
        <v>0</v>
      </c>
      <c r="E32" s="30">
        <f t="shared" si="8"/>
        <v>0</v>
      </c>
      <c r="F32" s="29">
        <f>VLOOKUP(E14,BUDGET!$B:$C,2,)</f>
        <v>0</v>
      </c>
      <c r="G32" s="29">
        <f>VLOOKUP(F14,BUDGET!$B:$C,2,)</f>
        <v>0</v>
      </c>
      <c r="H32" s="30">
        <f t="shared" si="9"/>
        <v>0</v>
      </c>
      <c r="I32" s="29">
        <f>VLOOKUP(G14,BUDGET!$B:$C,2,)</f>
        <v>0</v>
      </c>
      <c r="J32" s="29">
        <f>VLOOKUP(H14,BUDGET!$B:$C,2,)</f>
        <v>0</v>
      </c>
      <c r="K32" s="30">
        <f t="shared" si="10"/>
        <v>0</v>
      </c>
      <c r="L32" s="29">
        <f>VLOOKUP(I14,BUDGET!$B:$C,2,)</f>
        <v>0</v>
      </c>
      <c r="M32" s="29">
        <f>VLOOKUP(J14,BUDGET!$B:$C,2,)</f>
        <v>0</v>
      </c>
      <c r="N32" s="30">
        <f t="shared" si="11"/>
        <v>0</v>
      </c>
      <c r="O32" s="29">
        <f>VLOOKUP(K14,BUDGET!$B:$C,2,)</f>
        <v>0</v>
      </c>
      <c r="P32" s="29">
        <f>VLOOKUP(L14,BUDGET!$B:$C,2,)</f>
        <v>0</v>
      </c>
      <c r="Q32" s="30">
        <f t="shared" si="12"/>
        <v>0</v>
      </c>
      <c r="R32" s="29">
        <f>VLOOKUP(M14,BUDGET!$B:$C,2,)</f>
        <v>0</v>
      </c>
      <c r="S32" s="29">
        <f>VLOOKUP(N14,BUDGET!$B:$C,2,)</f>
        <v>0</v>
      </c>
      <c r="T32" s="30">
        <f t="shared" si="13"/>
        <v>0</v>
      </c>
      <c r="U32" s="29">
        <f>VLOOKUP(O14,BUDGET!$B:$C,2,)</f>
        <v>0</v>
      </c>
      <c r="V32" s="29">
        <f>VLOOKUP(P14,BUDGET!$B:$C,2,)</f>
        <v>0</v>
      </c>
      <c r="W32" s="30">
        <f t="shared" si="14"/>
        <v>0</v>
      </c>
      <c r="X32" s="13">
        <f t="shared" si="15"/>
        <v>0</v>
      </c>
      <c r="AE32" s="13"/>
    </row>
    <row r="33" spans="3:31" hidden="1" x14ac:dyDescent="0.2">
      <c r="C33" s="29">
        <f>VLOOKUP(C15,BUDGET!$B:$C,2,)</f>
        <v>0</v>
      </c>
      <c r="D33" s="29">
        <f>VLOOKUP(D15,BUDGET!$B:$C,2,)</f>
        <v>0</v>
      </c>
      <c r="E33" s="30">
        <f t="shared" si="8"/>
        <v>0</v>
      </c>
      <c r="F33" s="29">
        <f>VLOOKUP(E15,BUDGET!$B:$C,2,)</f>
        <v>0</v>
      </c>
      <c r="G33" s="29">
        <f>VLOOKUP(F15,BUDGET!$B:$C,2,)</f>
        <v>0</v>
      </c>
      <c r="H33" s="30">
        <f t="shared" si="9"/>
        <v>0</v>
      </c>
      <c r="I33" s="29">
        <f>VLOOKUP(G15,BUDGET!$B:$C,2,)</f>
        <v>0</v>
      </c>
      <c r="J33" s="29">
        <f>VLOOKUP(H15,BUDGET!$B:$C,2,)</f>
        <v>0</v>
      </c>
      <c r="K33" s="30">
        <f t="shared" si="10"/>
        <v>0</v>
      </c>
      <c r="L33" s="29">
        <f>VLOOKUP(I15,BUDGET!$B:$C,2,)</f>
        <v>0</v>
      </c>
      <c r="M33" s="29">
        <f>VLOOKUP(J15,BUDGET!$B:$C,2,)</f>
        <v>0</v>
      </c>
      <c r="N33" s="30">
        <f t="shared" si="11"/>
        <v>0</v>
      </c>
      <c r="O33" s="29">
        <f>VLOOKUP(K15,BUDGET!$B:$C,2,)</f>
        <v>0</v>
      </c>
      <c r="P33" s="29">
        <f>VLOOKUP(L15,BUDGET!$B:$C,2,)</f>
        <v>0</v>
      </c>
      <c r="Q33" s="30">
        <f t="shared" si="12"/>
        <v>0</v>
      </c>
      <c r="R33" s="29">
        <f>VLOOKUP(M15,BUDGET!$B:$C,2,)</f>
        <v>0</v>
      </c>
      <c r="S33" s="29">
        <f>VLOOKUP(N15,BUDGET!$B:$C,2,)</f>
        <v>0</v>
      </c>
      <c r="T33" s="30">
        <f t="shared" si="13"/>
        <v>0</v>
      </c>
      <c r="U33" s="29">
        <f>VLOOKUP(O15,BUDGET!$B:$C,2,)</f>
        <v>0</v>
      </c>
      <c r="V33" s="29">
        <f>VLOOKUP(P15,BUDGET!$B:$C,2,)</f>
        <v>0</v>
      </c>
      <c r="W33" s="30">
        <f t="shared" si="14"/>
        <v>0</v>
      </c>
      <c r="X33" s="13">
        <f t="shared" si="15"/>
        <v>0</v>
      </c>
      <c r="AE33" s="13"/>
    </row>
    <row r="34" spans="3:31" hidden="1" x14ac:dyDescent="0.2">
      <c r="C34" s="29">
        <f>VLOOKUP(C16,BUDGET!$B:$C,2,)</f>
        <v>0</v>
      </c>
      <c r="D34" s="29">
        <f>VLOOKUP(D16,BUDGET!$B:$C,2,)</f>
        <v>0</v>
      </c>
      <c r="E34" s="30">
        <f t="shared" si="8"/>
        <v>0</v>
      </c>
      <c r="F34" s="29">
        <f>VLOOKUP(E16,BUDGET!$B:$C,2,)</f>
        <v>0</v>
      </c>
      <c r="G34" s="29">
        <f>VLOOKUP(F16,BUDGET!$B:$C,2,)</f>
        <v>0</v>
      </c>
      <c r="H34" s="30">
        <f t="shared" si="9"/>
        <v>0</v>
      </c>
      <c r="I34" s="29">
        <f>VLOOKUP(G16,BUDGET!$B:$C,2,)</f>
        <v>0</v>
      </c>
      <c r="J34" s="29">
        <f>VLOOKUP(H16,BUDGET!$B:$C,2,)</f>
        <v>0</v>
      </c>
      <c r="K34" s="30">
        <f t="shared" si="10"/>
        <v>0</v>
      </c>
      <c r="L34" s="29">
        <f>VLOOKUP(I16,BUDGET!$B:$C,2,)</f>
        <v>0</v>
      </c>
      <c r="M34" s="29">
        <f>VLOOKUP(J16,BUDGET!$B:$C,2,)</f>
        <v>0</v>
      </c>
      <c r="N34" s="30">
        <f t="shared" si="11"/>
        <v>0</v>
      </c>
      <c r="O34" s="29">
        <f>VLOOKUP(K16,BUDGET!$B:$C,2,)</f>
        <v>0</v>
      </c>
      <c r="P34" s="29">
        <f>VLOOKUP(L16,BUDGET!$B:$C,2,)</f>
        <v>0</v>
      </c>
      <c r="Q34" s="30">
        <f t="shared" si="12"/>
        <v>0</v>
      </c>
      <c r="R34" s="29">
        <f>VLOOKUP(M16,BUDGET!$B:$C,2,)</f>
        <v>0</v>
      </c>
      <c r="S34" s="29">
        <f>VLOOKUP(N16,BUDGET!$B:$C,2,)</f>
        <v>0</v>
      </c>
      <c r="T34" s="30">
        <f t="shared" si="13"/>
        <v>0</v>
      </c>
      <c r="U34" s="29">
        <f>VLOOKUP(O16,BUDGET!$B:$C,2,)</f>
        <v>0</v>
      </c>
      <c r="V34" s="29">
        <f>VLOOKUP(P16,BUDGET!$B:$C,2,)</f>
        <v>0</v>
      </c>
      <c r="W34" s="30">
        <f t="shared" si="14"/>
        <v>0</v>
      </c>
      <c r="X34" s="13">
        <f t="shared" si="15"/>
        <v>0</v>
      </c>
      <c r="AE34" s="13"/>
    </row>
    <row r="35" spans="3:31" hidden="1" x14ac:dyDescent="0.2">
      <c r="C35" s="29">
        <f>VLOOKUP(C17,BUDGET!$B:$C,2,)</f>
        <v>0</v>
      </c>
      <c r="D35" s="29">
        <f>VLOOKUP(D17,BUDGET!$B:$C,2,)</f>
        <v>0</v>
      </c>
      <c r="E35" s="30">
        <f t="shared" si="8"/>
        <v>0</v>
      </c>
      <c r="F35" s="29">
        <f>VLOOKUP(E17,BUDGET!$B:$C,2,)</f>
        <v>0</v>
      </c>
      <c r="G35" s="29">
        <f>VLOOKUP(F17,BUDGET!$B:$C,2,)</f>
        <v>0</v>
      </c>
      <c r="H35" s="30">
        <f t="shared" si="9"/>
        <v>0</v>
      </c>
      <c r="I35" s="29">
        <f>VLOOKUP(G17,BUDGET!$B:$C,2,)</f>
        <v>0</v>
      </c>
      <c r="J35" s="29">
        <f>VLOOKUP(H17,BUDGET!$B:$C,2,)</f>
        <v>0</v>
      </c>
      <c r="K35" s="30">
        <f t="shared" si="10"/>
        <v>0</v>
      </c>
      <c r="L35" s="29">
        <f>VLOOKUP(I17,BUDGET!$B:$C,2,)</f>
        <v>0</v>
      </c>
      <c r="M35" s="29">
        <f>VLOOKUP(J17,BUDGET!$B:$C,2,)</f>
        <v>0</v>
      </c>
      <c r="N35" s="30">
        <f t="shared" si="11"/>
        <v>0</v>
      </c>
      <c r="O35" s="29">
        <f>VLOOKUP(K17,BUDGET!$B:$C,2,)</f>
        <v>0</v>
      </c>
      <c r="P35" s="29">
        <f>VLOOKUP(L17,BUDGET!$B:$C,2,)</f>
        <v>0</v>
      </c>
      <c r="Q35" s="30">
        <f t="shared" si="12"/>
        <v>0</v>
      </c>
      <c r="R35" s="29">
        <f>VLOOKUP(M17,BUDGET!$B:$C,2,)</f>
        <v>0</v>
      </c>
      <c r="S35" s="29">
        <f>VLOOKUP(N17,BUDGET!$B:$C,2,)</f>
        <v>0</v>
      </c>
      <c r="T35" s="30">
        <f t="shared" si="13"/>
        <v>0</v>
      </c>
      <c r="U35" s="29">
        <f>VLOOKUP(O17,BUDGET!$B:$C,2,)</f>
        <v>0</v>
      </c>
      <c r="V35" s="29">
        <f>VLOOKUP(P17,BUDGET!$B:$C,2,)</f>
        <v>0</v>
      </c>
      <c r="W35" s="30">
        <f t="shared" si="14"/>
        <v>0</v>
      </c>
      <c r="X35" s="13">
        <f t="shared" si="15"/>
        <v>0</v>
      </c>
      <c r="AE35" s="13"/>
    </row>
    <row r="36" spans="3:31" hidden="1" x14ac:dyDescent="0.2">
      <c r="C36" s="29">
        <f>VLOOKUP(C18,BUDGET!$B:$C,2,)</f>
        <v>0</v>
      </c>
      <c r="D36" s="29">
        <f>VLOOKUP(D18,BUDGET!$B:$C,2,)</f>
        <v>0</v>
      </c>
      <c r="E36" s="30">
        <f t="shared" si="8"/>
        <v>0</v>
      </c>
      <c r="F36" s="29">
        <f>VLOOKUP(E18,BUDGET!$B:$C,2,)</f>
        <v>0</v>
      </c>
      <c r="G36" s="29">
        <f>VLOOKUP(F18,BUDGET!$B:$C,2,)</f>
        <v>0</v>
      </c>
      <c r="H36" s="30">
        <f t="shared" si="9"/>
        <v>0</v>
      </c>
      <c r="I36" s="29">
        <f>VLOOKUP(G18,BUDGET!$B:$C,2,)</f>
        <v>0</v>
      </c>
      <c r="J36" s="29">
        <f>VLOOKUP(H18,BUDGET!$B:$C,2,)</f>
        <v>0</v>
      </c>
      <c r="K36" s="30">
        <f t="shared" si="10"/>
        <v>0</v>
      </c>
      <c r="L36" s="29">
        <f>VLOOKUP(I18,BUDGET!$B:$C,2,)</f>
        <v>0</v>
      </c>
      <c r="M36" s="29">
        <f>VLOOKUP(J18,BUDGET!$B:$C,2,)</f>
        <v>0</v>
      </c>
      <c r="N36" s="30">
        <f t="shared" si="11"/>
        <v>0</v>
      </c>
      <c r="O36" s="29">
        <f>VLOOKUP(K18,BUDGET!$B:$C,2,)</f>
        <v>0</v>
      </c>
      <c r="P36" s="29">
        <f>VLOOKUP(L18,BUDGET!$B:$C,2,)</f>
        <v>0</v>
      </c>
      <c r="Q36" s="30">
        <f t="shared" si="12"/>
        <v>0</v>
      </c>
      <c r="R36" s="29">
        <f>VLOOKUP(M18,BUDGET!$B:$C,2,)</f>
        <v>0</v>
      </c>
      <c r="S36" s="29">
        <f>VLOOKUP(N18,BUDGET!$B:$C,2,)</f>
        <v>0</v>
      </c>
      <c r="T36" s="30">
        <f t="shared" si="13"/>
        <v>0</v>
      </c>
      <c r="U36" s="29">
        <f>VLOOKUP(O18,BUDGET!$B:$C,2,)</f>
        <v>0</v>
      </c>
      <c r="V36" s="29">
        <f>VLOOKUP(P18,BUDGET!$B:$C,2,)</f>
        <v>0</v>
      </c>
      <c r="W36" s="30">
        <f t="shared" si="14"/>
        <v>0</v>
      </c>
      <c r="X36" s="13">
        <f t="shared" si="15"/>
        <v>0</v>
      </c>
      <c r="AE36" s="13"/>
    </row>
    <row r="37" spans="3:31" hidden="1" x14ac:dyDescent="0.2">
      <c r="C37" s="102"/>
      <c r="D37" s="102"/>
      <c r="E37" s="102">
        <f>SUM(E23:E36)</f>
        <v>0</v>
      </c>
      <c r="F37" s="102"/>
      <c r="G37" s="102"/>
      <c r="H37" s="13">
        <f>SUM(H23:H36)</f>
        <v>0</v>
      </c>
      <c r="K37" s="13">
        <f>SUM(K23:K36)</f>
        <v>0</v>
      </c>
      <c r="N37" s="13">
        <f>SUM(N23:N36)</f>
        <v>0</v>
      </c>
      <c r="Q37" s="13">
        <f>SUM(Q23:Q36)</f>
        <v>0</v>
      </c>
      <c r="T37" s="13">
        <f>SUM(T23:T36)</f>
        <v>0</v>
      </c>
      <c r="W37" s="13">
        <f>SUM(W23:W36)</f>
        <v>0</v>
      </c>
      <c r="X37" s="13">
        <f t="shared" si="15"/>
        <v>0</v>
      </c>
      <c r="AE37" s="13"/>
    </row>
    <row r="38" spans="3:31" hidden="1" x14ac:dyDescent="0.2">
      <c r="AE38" s="13"/>
    </row>
    <row r="39" spans="3:31" ht="12.75" hidden="1" customHeight="1" x14ac:dyDescent="0.2"/>
    <row r="40" spans="3:31" ht="12.75" hidden="1" customHeight="1" x14ac:dyDescent="0.2"/>
    <row r="41" spans="3:31" ht="12.75" hidden="1" customHeight="1" x14ac:dyDescent="0.2"/>
    <row r="42" spans="3:31" ht="12.75" hidden="1" customHeight="1" x14ac:dyDescent="0.2"/>
    <row r="43" spans="3:31" ht="12.75" hidden="1" customHeight="1" x14ac:dyDescent="0.2"/>
    <row r="44" spans="3:31" ht="12.75" hidden="1" customHeight="1" x14ac:dyDescent="0.2"/>
    <row r="45" spans="3:31" ht="12.75" hidden="1" customHeight="1" x14ac:dyDescent="0.2"/>
    <row r="46" spans="3:31" ht="12.75" hidden="1" customHeight="1" x14ac:dyDescent="0.2"/>
    <row r="47" spans="3:31" ht="12.75" hidden="1" customHeight="1" x14ac:dyDescent="0.2"/>
    <row r="48" spans="3:31" ht="12.75" hidden="1" customHeight="1" x14ac:dyDescent="0.2"/>
    <row r="49" ht="12.75" hidden="1" customHeight="1" x14ac:dyDescent="0.2"/>
    <row r="50" ht="12.75" hidden="1" customHeight="1" x14ac:dyDescent="0.2"/>
    <row r="51" ht="12.75" hidden="1" customHeight="1" x14ac:dyDescent="0.2"/>
    <row r="52" ht="12.75" hidden="1" customHeight="1" x14ac:dyDescent="0.2"/>
    <row r="53" ht="12.75" hidden="1" customHeight="1" x14ac:dyDescent="0.2"/>
    <row r="54" ht="12.75" hidden="1" customHeight="1" x14ac:dyDescent="0.2"/>
    <row r="55" ht="12.75" hidden="1" customHeight="1" x14ac:dyDescent="0.2"/>
    <row r="56" ht="12.75" hidden="1" customHeight="1" x14ac:dyDescent="0.2"/>
    <row r="57" ht="12.75" hidden="1" customHeight="1" x14ac:dyDescent="0.2"/>
    <row r="58" ht="12.75" hidden="1" customHeight="1" x14ac:dyDescent="0.2"/>
    <row r="59" ht="12.75" hidden="1" customHeight="1" x14ac:dyDescent="0.2"/>
    <row r="60" ht="12.75" hidden="1" customHeight="1" x14ac:dyDescent="0.2"/>
    <row r="61" ht="12.75" hidden="1" customHeight="1" x14ac:dyDescent="0.2"/>
    <row r="62" ht="12.75" hidden="1" customHeight="1" x14ac:dyDescent="0.2"/>
    <row r="63" ht="12.75" hidden="1" customHeight="1" x14ac:dyDescent="0.2"/>
    <row r="64" ht="12.75" hidden="1" customHeight="1" x14ac:dyDescent="0.2"/>
    <row r="65" ht="12.75" hidden="1" customHeight="1" x14ac:dyDescent="0.2"/>
    <row r="66" ht="12.75" hidden="1" customHeight="1" x14ac:dyDescent="0.2"/>
    <row r="67" ht="12.75" hidden="1" customHeight="1" x14ac:dyDescent="0.2"/>
    <row r="68" ht="12.75" hidden="1" customHeight="1" x14ac:dyDescent="0.2"/>
    <row r="69" ht="12.75" hidden="1" customHeight="1" x14ac:dyDescent="0.2"/>
    <row r="70" ht="12.75" hidden="1" customHeight="1" x14ac:dyDescent="0.2"/>
    <row r="71" ht="12.75" hidden="1" customHeight="1" x14ac:dyDescent="0.2"/>
    <row r="72" ht="12.75" hidden="1" customHeight="1" x14ac:dyDescent="0.2"/>
    <row r="73" ht="12.75" hidden="1" customHeight="1" x14ac:dyDescent="0.2"/>
    <row r="74" ht="12.75" hidden="1" customHeight="1" x14ac:dyDescent="0.2"/>
    <row r="75" ht="12.75" hidden="1" customHeight="1" x14ac:dyDescent="0.2"/>
    <row r="76" ht="12.75" hidden="1" customHeight="1" x14ac:dyDescent="0.2"/>
    <row r="77" ht="12.75" hidden="1" customHeight="1" x14ac:dyDescent="0.2"/>
    <row r="78" ht="12.75" hidden="1" customHeight="1" x14ac:dyDescent="0.2"/>
    <row r="79" ht="12.75" hidden="1" customHeight="1" x14ac:dyDescent="0.2"/>
    <row r="80" ht="12.75" hidden="1" customHeight="1" x14ac:dyDescent="0.2"/>
    <row r="81" ht="12.75" hidden="1" customHeight="1" x14ac:dyDescent="0.2"/>
    <row r="82" ht="12.75" hidden="1" customHeight="1" x14ac:dyDescent="0.2"/>
    <row r="83" ht="12.75" hidden="1" customHeight="1" x14ac:dyDescent="0.2"/>
    <row r="84" ht="12.75" hidden="1" customHeight="1" x14ac:dyDescent="0.2"/>
    <row r="85" ht="12.75" hidden="1" customHeight="1" x14ac:dyDescent="0.2"/>
    <row r="86" ht="12.75" hidden="1" customHeight="1" x14ac:dyDescent="0.2"/>
    <row r="87" ht="12.75" hidden="1" customHeight="1" x14ac:dyDescent="0.2"/>
    <row r="88" ht="12.75" hidden="1" customHeight="1" x14ac:dyDescent="0.2"/>
    <row r="89" ht="12.75" hidden="1" customHeight="1" x14ac:dyDescent="0.2"/>
    <row r="90" ht="12.75" hidden="1" customHeight="1" x14ac:dyDescent="0.2"/>
    <row r="91" ht="12.75" hidden="1" customHeight="1" x14ac:dyDescent="0.2"/>
    <row r="92" ht="12.75" hidden="1" customHeight="1" x14ac:dyDescent="0.2"/>
    <row r="93" ht="12.75" hidden="1" customHeight="1" x14ac:dyDescent="0.2"/>
    <row r="94" ht="12.75" hidden="1" customHeight="1" x14ac:dyDescent="0.2"/>
    <row r="95" ht="12.75" hidden="1" customHeight="1" x14ac:dyDescent="0.2"/>
    <row r="96" ht="12.75" hidden="1" customHeight="1" x14ac:dyDescent="0.2"/>
    <row r="97" ht="12.75" hidden="1" customHeight="1" x14ac:dyDescent="0.2"/>
    <row r="98" ht="12.75" hidden="1" customHeight="1" x14ac:dyDescent="0.2"/>
    <row r="99" ht="12.75" hidden="1" customHeight="1" x14ac:dyDescent="0.2"/>
    <row r="100" ht="12.75" hidden="1" customHeight="1" x14ac:dyDescent="0.2"/>
    <row r="101" ht="12.75" hidden="1" customHeight="1" x14ac:dyDescent="0.2"/>
    <row r="102" ht="12.75" hidden="1" customHeight="1" x14ac:dyDescent="0.2"/>
    <row r="103" ht="12.75" hidden="1" customHeight="1" x14ac:dyDescent="0.2"/>
    <row r="104" ht="12.75" hidden="1" customHeight="1" x14ac:dyDescent="0.2"/>
    <row r="105" ht="12.75" hidden="1" customHeight="1" x14ac:dyDescent="0.2"/>
    <row r="106" ht="12.75" hidden="1" customHeight="1" x14ac:dyDescent="0.2"/>
    <row r="107" ht="12.75" hidden="1" customHeight="1" x14ac:dyDescent="0.2"/>
    <row r="108" ht="12.75" hidden="1" customHeight="1" x14ac:dyDescent="0.2"/>
    <row r="109" ht="12.75" hidden="1" customHeight="1" x14ac:dyDescent="0.2"/>
    <row r="110" ht="12.75" hidden="1" customHeight="1" x14ac:dyDescent="0.2"/>
    <row r="111" ht="12.75" hidden="1" customHeight="1" x14ac:dyDescent="0.2"/>
    <row r="112" ht="12.75" hidden="1" customHeight="1" x14ac:dyDescent="0.2"/>
    <row r="113" ht="12.75" hidden="1" customHeight="1" x14ac:dyDescent="0.2"/>
    <row r="114" ht="12.75" hidden="1" customHeight="1" x14ac:dyDescent="0.2"/>
    <row r="115" ht="12.75" hidden="1" customHeight="1" x14ac:dyDescent="0.2"/>
    <row r="116" ht="12.75" hidden="1" customHeight="1" x14ac:dyDescent="0.2"/>
    <row r="117" ht="12.75" hidden="1" customHeight="1" x14ac:dyDescent="0.2"/>
    <row r="118" ht="12.75" hidden="1" customHeight="1" x14ac:dyDescent="0.2"/>
    <row r="119" ht="12.75" hidden="1" customHeight="1" x14ac:dyDescent="0.2"/>
    <row r="120" ht="12.75" hidden="1" customHeight="1" x14ac:dyDescent="0.2"/>
    <row r="121" ht="12.75" hidden="1" customHeight="1" x14ac:dyDescent="0.2"/>
    <row r="122" ht="12.75" hidden="1" customHeight="1" x14ac:dyDescent="0.2"/>
    <row r="123" ht="12.75" hidden="1" customHeight="1" x14ac:dyDescent="0.2"/>
    <row r="124" ht="12.75" hidden="1" customHeight="1" x14ac:dyDescent="0.2"/>
    <row r="125" ht="12.75" hidden="1" customHeight="1" x14ac:dyDescent="0.2"/>
    <row r="126" ht="12.75" hidden="1" customHeight="1" x14ac:dyDescent="0.2"/>
    <row r="127" ht="12.75" hidden="1" customHeight="1" x14ac:dyDescent="0.2"/>
    <row r="128" ht="12.75" hidden="1" customHeight="1" x14ac:dyDescent="0.2"/>
    <row r="129" ht="12.75" hidden="1" customHeight="1" x14ac:dyDescent="0.2"/>
    <row r="130" ht="12.75" hidden="1" customHeight="1" x14ac:dyDescent="0.2"/>
    <row r="131" ht="12.75" hidden="1" customHeight="1" x14ac:dyDescent="0.2"/>
    <row r="132" ht="12.75" hidden="1" customHeight="1" x14ac:dyDescent="0.2"/>
    <row r="133" ht="12.75" hidden="1" customHeight="1" x14ac:dyDescent="0.2"/>
    <row r="134" ht="12.75" hidden="1" customHeight="1" x14ac:dyDescent="0.2"/>
    <row r="135" ht="12.75" hidden="1" customHeight="1" x14ac:dyDescent="0.2"/>
    <row r="136" ht="12.75" hidden="1" customHeight="1" x14ac:dyDescent="0.2"/>
    <row r="137" ht="12.75" hidden="1" customHeight="1" x14ac:dyDescent="0.2"/>
    <row r="138" ht="12.75" hidden="1" customHeight="1" x14ac:dyDescent="0.2"/>
    <row r="139" ht="12.75" hidden="1" customHeight="1" x14ac:dyDescent="0.2"/>
    <row r="140" ht="12.75" hidden="1" customHeight="1" x14ac:dyDescent="0.2"/>
    <row r="141" ht="12.75" hidden="1" customHeight="1" x14ac:dyDescent="0.2"/>
    <row r="142" ht="12.75" hidden="1" customHeight="1" x14ac:dyDescent="0.2"/>
    <row r="143" ht="12.75" hidden="1" customHeight="1" x14ac:dyDescent="0.2"/>
    <row r="144" ht="12.75" hidden="1" customHeight="1" x14ac:dyDescent="0.2"/>
    <row r="145" ht="12.75" hidden="1" customHeight="1" x14ac:dyDescent="0.2"/>
    <row r="146" ht="12.75" hidden="1" customHeight="1" x14ac:dyDescent="0.2"/>
    <row r="147" ht="12.75" hidden="1" customHeight="1" x14ac:dyDescent="0.2"/>
    <row r="148" ht="12.75" hidden="1" customHeight="1" x14ac:dyDescent="0.2"/>
    <row r="149" ht="12.75" hidden="1" customHeight="1" x14ac:dyDescent="0.2"/>
    <row r="150" ht="12.75" hidden="1" customHeight="1" x14ac:dyDescent="0.2"/>
    <row r="151" ht="12.75" hidden="1" customHeight="1" x14ac:dyDescent="0.2"/>
    <row r="152" ht="12.75" hidden="1" customHeight="1" x14ac:dyDescent="0.2"/>
    <row r="153" ht="12.75" hidden="1" customHeight="1" x14ac:dyDescent="0.2"/>
    <row r="154" ht="12.75" hidden="1" customHeight="1" x14ac:dyDescent="0.2"/>
    <row r="155" ht="12.75" hidden="1" customHeight="1" x14ac:dyDescent="0.2"/>
    <row r="156" ht="12.75" hidden="1" customHeight="1" x14ac:dyDescent="0.2"/>
    <row r="157" ht="12.75" hidden="1" customHeight="1" x14ac:dyDescent="0.2"/>
    <row r="158" ht="12.75" hidden="1" customHeight="1" x14ac:dyDescent="0.2"/>
    <row r="159" ht="12.75" hidden="1" customHeight="1" x14ac:dyDescent="0.2"/>
    <row r="160" ht="12.75" hidden="1" customHeight="1" x14ac:dyDescent="0.2"/>
    <row r="161" ht="12.75" hidden="1" customHeight="1" x14ac:dyDescent="0.2"/>
    <row r="162" ht="12.75" hidden="1" customHeight="1" x14ac:dyDescent="0.2"/>
    <row r="163" ht="12.75" hidden="1" customHeight="1" x14ac:dyDescent="0.2"/>
    <row r="164" ht="12.75" hidden="1" customHeight="1" x14ac:dyDescent="0.2"/>
    <row r="165" ht="12.75" hidden="1" customHeight="1" x14ac:dyDescent="0.2"/>
    <row r="166" ht="12.75" hidden="1" customHeight="1" x14ac:dyDescent="0.2"/>
    <row r="167" ht="12.75" hidden="1" customHeight="1" x14ac:dyDescent="0.2"/>
    <row r="168" ht="12.75" hidden="1" customHeight="1" x14ac:dyDescent="0.2"/>
    <row r="169" ht="12.75" hidden="1" customHeight="1" x14ac:dyDescent="0.2"/>
    <row r="170" ht="12.75" hidden="1" customHeight="1" x14ac:dyDescent="0.2"/>
    <row r="171" ht="12.75" hidden="1" customHeight="1" x14ac:dyDescent="0.2"/>
    <row r="172" ht="12.75" hidden="1" customHeight="1" x14ac:dyDescent="0.2"/>
    <row r="173" ht="12.75" hidden="1" customHeight="1" x14ac:dyDescent="0.2"/>
    <row r="174" ht="12.75" hidden="1" customHeight="1" x14ac:dyDescent="0.2"/>
    <row r="175" ht="12.75" hidden="1" customHeight="1" x14ac:dyDescent="0.2"/>
    <row r="176" ht="12.75" hidden="1" customHeight="1" x14ac:dyDescent="0.2"/>
    <row r="177" ht="12.75" hidden="1" customHeight="1" x14ac:dyDescent="0.2"/>
    <row r="178" ht="12.75" hidden="1" customHeight="1" x14ac:dyDescent="0.2"/>
    <row r="179" ht="12.75" hidden="1" customHeight="1" x14ac:dyDescent="0.2"/>
    <row r="180" ht="12.75" hidden="1" customHeight="1" x14ac:dyDescent="0.2"/>
    <row r="181" ht="12.75" hidden="1" customHeight="1" x14ac:dyDescent="0.2"/>
    <row r="182" ht="12.75" hidden="1" customHeight="1" x14ac:dyDescent="0.2"/>
    <row r="183" ht="12.75" hidden="1" customHeight="1" x14ac:dyDescent="0.2"/>
    <row r="184" ht="12.75" hidden="1" customHeight="1" x14ac:dyDescent="0.2"/>
    <row r="185" ht="12.75" hidden="1" customHeight="1" x14ac:dyDescent="0.2"/>
    <row r="186" ht="12.75" hidden="1" customHeight="1" x14ac:dyDescent="0.2"/>
    <row r="187" ht="12.75" hidden="1" customHeight="1" x14ac:dyDescent="0.2"/>
    <row r="188" ht="12.75" hidden="1" customHeight="1" x14ac:dyDescent="0.2"/>
    <row r="189" ht="12.75" hidden="1" customHeight="1" x14ac:dyDescent="0.2"/>
    <row r="190" ht="12.75" hidden="1" customHeight="1" x14ac:dyDescent="0.2"/>
    <row r="191" ht="12.75" hidden="1" customHeight="1" x14ac:dyDescent="0.2"/>
    <row r="192" ht="12.75" hidden="1" customHeight="1" x14ac:dyDescent="0.2"/>
    <row r="193" ht="12.75" hidden="1" customHeight="1" x14ac:dyDescent="0.2"/>
    <row r="194" ht="12.75" hidden="1" customHeight="1" x14ac:dyDescent="0.2"/>
    <row r="195" ht="12.75" hidden="1" customHeight="1" x14ac:dyDescent="0.2"/>
    <row r="196" ht="12.75" hidden="1" customHeight="1" x14ac:dyDescent="0.2"/>
    <row r="197" ht="12.75" hidden="1" customHeight="1" x14ac:dyDescent="0.2"/>
    <row r="198" ht="12.75" hidden="1" customHeight="1" x14ac:dyDescent="0.2"/>
    <row r="199" ht="12.75" hidden="1" customHeight="1" x14ac:dyDescent="0.2"/>
    <row r="200" ht="12.75" hidden="1" customHeight="1" x14ac:dyDescent="0.2"/>
    <row r="201" ht="12.75" hidden="1" customHeight="1" x14ac:dyDescent="0.2"/>
    <row r="202" ht="12.75" hidden="1" customHeight="1" x14ac:dyDescent="0.2"/>
    <row r="203" ht="12.75" hidden="1" customHeight="1" x14ac:dyDescent="0.2"/>
  </sheetData>
  <sheetProtection selectLockedCells="1"/>
  <mergeCells count="40">
    <mergeCell ref="M19:N19"/>
    <mergeCell ref="U22:W22"/>
    <mergeCell ref="C22:E22"/>
    <mergeCell ref="F22:H22"/>
    <mergeCell ref="I22:K22"/>
    <mergeCell ref="L22:N22"/>
    <mergeCell ref="O22:Q22"/>
    <mergeCell ref="R22:T22"/>
    <mergeCell ref="K4:L4"/>
    <mergeCell ref="M4:N4"/>
    <mergeCell ref="O4:P4"/>
    <mergeCell ref="O19:P19"/>
    <mergeCell ref="C20:D20"/>
    <mergeCell ref="E20:F20"/>
    <mergeCell ref="G20:H20"/>
    <mergeCell ref="I20:J20"/>
    <mergeCell ref="K20:L20"/>
    <mergeCell ref="M20:N20"/>
    <mergeCell ref="O20:P20"/>
    <mergeCell ref="C19:D19"/>
    <mergeCell ref="E19:F19"/>
    <mergeCell ref="G19:H19"/>
    <mergeCell ref="I19:J19"/>
    <mergeCell ref="K19:L19"/>
    <mergeCell ref="J1:S2"/>
    <mergeCell ref="A3:A4"/>
    <mergeCell ref="B3:B4"/>
    <mergeCell ref="C3:D3"/>
    <mergeCell ref="E3:F3"/>
    <mergeCell ref="G3:H3"/>
    <mergeCell ref="I3:J3"/>
    <mergeCell ref="K3:L3"/>
    <mergeCell ref="M3:N3"/>
    <mergeCell ref="O3:P3"/>
    <mergeCell ref="Q3:Q4"/>
    <mergeCell ref="R3:R4"/>
    <mergeCell ref="C4:D4"/>
    <mergeCell ref="E4:F4"/>
    <mergeCell ref="G4:H4"/>
    <mergeCell ref="I4:J4"/>
  </mergeCells>
  <conditionalFormatting sqref="R20:T20">
    <cfRule type="cellIs" dxfId="23" priority="31" operator="lessThanOrEqual">
      <formula>#REF!</formula>
    </cfRule>
    <cfRule type="cellIs" dxfId="22" priority="32" operator="greaterThan">
      <formula>#REF!</formula>
    </cfRule>
  </conditionalFormatting>
  <conditionalFormatting sqref="R19:T19">
    <cfRule type="cellIs" dxfId="21" priority="33" operator="greaterThan">
      <formula>#REF!</formula>
    </cfRule>
    <cfRule type="cellIs" dxfId="20" priority="34" operator="lessThanOrEqual">
      <formula>#REF!</formula>
    </cfRule>
  </conditionalFormatting>
  <dataValidations count="2">
    <dataValidation type="decimal" allowBlank="1" showInputMessage="1" showErrorMessage="1" sqref="A3:A4 C4:P4">
      <formula1>0</formula1>
      <formula2>24</formula2>
    </dataValidation>
    <dataValidation type="list" allowBlank="1" showInputMessage="1" showErrorMessage="1" sqref="C5:P18">
      <formula1>TIME</formula1>
    </dataValidation>
  </dataValidations>
  <printOptions horizontalCentered="1" verticalCentered="1"/>
  <pageMargins left="0.23622047244094491" right="0.23622047244094491" top="0.19685039370078741" bottom="0" header="0.31496062992125984" footer="0.31496062992125984"/>
  <pageSetup paperSize="9" scale="108" orientation="landscape" horizontalDpi="4294967293" r:id="rId1"/>
  <headerFooter alignWithMargins="0">
    <oddFooter>&amp;C&amp;D    &amp;T</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03"/>
  <sheetViews>
    <sheetView zoomScaleNormal="100" zoomScaleSheetLayoutView="80" workbookViewId="0">
      <selection activeCell="Q20" sqref="Q20"/>
    </sheetView>
  </sheetViews>
  <sheetFormatPr defaultColWidth="9.140625" defaultRowHeight="12.75" customHeight="1" zeroHeight="1" x14ac:dyDescent="0.2"/>
  <cols>
    <col min="1" max="1" width="19.28515625" style="13" customWidth="1"/>
    <col min="2" max="2" width="5.140625" style="102" bestFit="1" customWidth="1"/>
    <col min="3" max="3" width="6.28515625" style="13" bestFit="1" customWidth="1"/>
    <col min="4" max="4" width="6" style="13" customWidth="1"/>
    <col min="5" max="5" width="7" style="13" bestFit="1" customWidth="1"/>
    <col min="6" max="6" width="6.28515625" style="13" bestFit="1" customWidth="1"/>
    <col min="7" max="7" width="6.85546875" style="13" bestFit="1" customWidth="1"/>
    <col min="8" max="8" width="7.5703125" style="13" bestFit="1" customWidth="1"/>
    <col min="9" max="9" width="6.85546875" style="13" customWidth="1"/>
    <col min="10" max="10" width="6" style="13" bestFit="1" customWidth="1"/>
    <col min="11" max="11" width="6" style="13" customWidth="1"/>
    <col min="12" max="12" width="7.140625" style="13" bestFit="1" customWidth="1"/>
    <col min="13" max="13" width="6" style="13" customWidth="1"/>
    <col min="14" max="14" width="6.28515625" style="13" bestFit="1" customWidth="1"/>
    <col min="15" max="15" width="6.85546875" style="13" customWidth="1"/>
    <col min="16" max="16" width="7.140625" style="13" bestFit="1" customWidth="1"/>
    <col min="17" max="17" width="8.140625" style="13" bestFit="1" customWidth="1"/>
    <col min="18" max="18" width="8.28515625" style="102" bestFit="1" customWidth="1"/>
    <col min="19" max="19" width="6" style="13" bestFit="1" customWidth="1"/>
    <col min="20" max="21" width="18" style="13" bestFit="1" customWidth="1"/>
    <col min="22" max="22" width="9.85546875" style="13" bestFit="1" customWidth="1"/>
    <col min="23" max="23" width="11.28515625" style="13" customWidth="1"/>
    <col min="24" max="24" width="8.42578125" style="13" customWidth="1"/>
    <col min="25" max="25" width="7" style="13" customWidth="1"/>
    <col min="26" max="28" width="9.140625" style="13"/>
    <col min="29" max="29" width="11.42578125" style="13" customWidth="1"/>
    <col min="30" max="30" width="3.42578125" style="13" customWidth="1"/>
    <col min="31" max="31" width="11.42578125" style="102" customWidth="1"/>
    <col min="32" max="32" width="11.42578125" style="13" customWidth="1"/>
    <col min="33" max="16384" width="9.140625" style="13"/>
  </cols>
  <sheetData>
    <row r="1" spans="1:31" ht="17.100000000000001" customHeight="1" x14ac:dyDescent="0.2">
      <c r="A1" s="11"/>
      <c r="B1" s="31"/>
      <c r="C1" s="11"/>
      <c r="D1" s="11"/>
      <c r="E1" s="11"/>
      <c r="F1" s="12"/>
      <c r="H1" s="14" t="s">
        <v>8</v>
      </c>
      <c r="I1" s="15">
        <v>49</v>
      </c>
      <c r="J1" s="109"/>
      <c r="K1" s="109"/>
      <c r="L1" s="109"/>
      <c r="M1" s="109"/>
      <c r="N1" s="109"/>
      <c r="O1" s="109"/>
      <c r="P1" s="109"/>
      <c r="Q1" s="109"/>
      <c r="R1" s="109"/>
      <c r="S1" s="109"/>
    </row>
    <row r="2" spans="1:31" ht="17.100000000000001" customHeight="1" thickBot="1" x14ac:dyDescent="0.25">
      <c r="A2" s="12"/>
      <c r="B2" s="32"/>
      <c r="C2" s="40"/>
      <c r="D2" s="40"/>
      <c r="E2" s="40"/>
      <c r="F2" s="40"/>
      <c r="G2" s="40"/>
      <c r="H2" s="40"/>
      <c r="I2" s="40"/>
      <c r="J2" s="109"/>
      <c r="K2" s="109"/>
      <c r="L2" s="109"/>
      <c r="M2" s="109"/>
      <c r="N2" s="109"/>
      <c r="O2" s="109"/>
      <c r="P2" s="109"/>
      <c r="Q2" s="109"/>
      <c r="R2" s="109"/>
      <c r="S2" s="109"/>
      <c r="U2" s="11"/>
      <c r="Y2" s="11"/>
      <c r="Z2" s="16"/>
      <c r="AC2" s="102"/>
      <c r="AE2" s="13"/>
    </row>
    <row r="3" spans="1:31" ht="17.100000000000001" customHeight="1" x14ac:dyDescent="0.2">
      <c r="A3" s="110" t="s">
        <v>9</v>
      </c>
      <c r="B3" s="112" t="s">
        <v>29</v>
      </c>
      <c r="C3" s="114">
        <f>VLOOKUP($I$1,BUDGET!$I:$J,2,)</f>
        <v>42337</v>
      </c>
      <c r="D3" s="115"/>
      <c r="E3" s="114">
        <f>VLOOKUP($I$1,BUDGET!$I:$J,2,)+1</f>
        <v>42338</v>
      </c>
      <c r="F3" s="115"/>
      <c r="G3" s="114">
        <f>VLOOKUP($I$1,BUDGET!$I:$J,2,)+2</f>
        <v>42339</v>
      </c>
      <c r="H3" s="115"/>
      <c r="I3" s="114">
        <f>VLOOKUP($I$1,BUDGET!$I:$J,2,)+3</f>
        <v>42340</v>
      </c>
      <c r="J3" s="115"/>
      <c r="K3" s="114">
        <f>VLOOKUP($I$1,BUDGET!$I:$J,2,)+4</f>
        <v>42341</v>
      </c>
      <c r="L3" s="115"/>
      <c r="M3" s="114">
        <f>VLOOKUP($I$1,BUDGET!$I:$J,2,)+5</f>
        <v>42342</v>
      </c>
      <c r="N3" s="115"/>
      <c r="O3" s="114">
        <f>VLOOKUP($I$1,BUDGET!$I:$J,2,)+6</f>
        <v>42343</v>
      </c>
      <c r="P3" s="115"/>
      <c r="Q3" s="116" t="s">
        <v>10</v>
      </c>
      <c r="R3" s="118" t="s">
        <v>30</v>
      </c>
      <c r="S3" s="13" t="s">
        <v>0</v>
      </c>
      <c r="AB3" s="102"/>
      <c r="AE3" s="13"/>
    </row>
    <row r="4" spans="1:31" ht="17.100000000000001" customHeight="1" thickBot="1" x14ac:dyDescent="0.25">
      <c r="A4" s="111"/>
      <c r="B4" s="113"/>
      <c r="C4" s="120" t="s">
        <v>11</v>
      </c>
      <c r="D4" s="108"/>
      <c r="E4" s="107" t="s">
        <v>12</v>
      </c>
      <c r="F4" s="108"/>
      <c r="G4" s="107" t="s">
        <v>13</v>
      </c>
      <c r="H4" s="108"/>
      <c r="I4" s="107" t="s">
        <v>14</v>
      </c>
      <c r="J4" s="108"/>
      <c r="K4" s="107" t="s">
        <v>15</v>
      </c>
      <c r="L4" s="108"/>
      <c r="M4" s="107" t="s">
        <v>16</v>
      </c>
      <c r="N4" s="108"/>
      <c r="O4" s="107" t="s">
        <v>17</v>
      </c>
      <c r="P4" s="108"/>
      <c r="Q4" s="117"/>
      <c r="R4" s="119"/>
      <c r="AC4" s="18" t="s">
        <v>0</v>
      </c>
    </row>
    <row r="5" spans="1:31" ht="17.100000000000001" customHeight="1" x14ac:dyDescent="0.2">
      <c r="A5" s="82" t="s">
        <v>65</v>
      </c>
      <c r="B5" s="33"/>
      <c r="C5" s="86"/>
      <c r="D5" s="87"/>
      <c r="E5" s="86"/>
      <c r="F5" s="87"/>
      <c r="G5" s="86"/>
      <c r="H5" s="87"/>
      <c r="I5" s="88"/>
      <c r="J5" s="89"/>
      <c r="K5" s="88"/>
      <c r="L5" s="89"/>
      <c r="M5" s="86"/>
      <c r="N5" s="87"/>
      <c r="O5" s="86"/>
      <c r="P5" s="87"/>
      <c r="Q5" s="90">
        <f t="shared" ref="Q5:Q18" si="0">X23</f>
        <v>0</v>
      </c>
      <c r="R5" s="91">
        <f>COUNTBLANK(C5:P5)/2</f>
        <v>7</v>
      </c>
      <c r="S5" s="19"/>
    </row>
    <row r="6" spans="1:31" ht="17.100000000000001" customHeight="1" x14ac:dyDescent="0.2">
      <c r="A6" s="83" t="s">
        <v>66</v>
      </c>
      <c r="B6" s="34"/>
      <c r="C6" s="86"/>
      <c r="D6" s="87"/>
      <c r="E6" s="86"/>
      <c r="F6" s="87"/>
      <c r="G6" s="86"/>
      <c r="H6" s="87"/>
      <c r="I6" s="86"/>
      <c r="J6" s="92"/>
      <c r="K6" s="86"/>
      <c r="L6" s="87"/>
      <c r="M6" s="86"/>
      <c r="N6" s="87"/>
      <c r="O6" s="86"/>
      <c r="P6" s="92"/>
      <c r="Q6" s="93">
        <f t="shared" si="0"/>
        <v>0</v>
      </c>
      <c r="R6" s="91">
        <f t="shared" ref="R6:R18" si="1">COUNTBLANK(C6:P6)/2</f>
        <v>7</v>
      </c>
      <c r="S6" s="19"/>
    </row>
    <row r="7" spans="1:31" ht="17.100000000000001" customHeight="1" x14ac:dyDescent="0.2">
      <c r="A7" s="83" t="s">
        <v>67</v>
      </c>
      <c r="B7" s="34"/>
      <c r="C7" s="86"/>
      <c r="D7" s="87"/>
      <c r="E7" s="86"/>
      <c r="F7" s="87"/>
      <c r="G7" s="86"/>
      <c r="H7" s="87"/>
      <c r="I7" s="86"/>
      <c r="J7" s="87"/>
      <c r="K7" s="86"/>
      <c r="L7" s="87"/>
      <c r="M7" s="86"/>
      <c r="N7" s="87"/>
      <c r="O7" s="86"/>
      <c r="P7" s="87"/>
      <c r="Q7" s="93">
        <f t="shared" si="0"/>
        <v>0</v>
      </c>
      <c r="R7" s="91">
        <f t="shared" si="1"/>
        <v>7</v>
      </c>
      <c r="S7" s="19"/>
    </row>
    <row r="8" spans="1:31" ht="17.100000000000001" customHeight="1" x14ac:dyDescent="0.2">
      <c r="A8" s="83" t="s">
        <v>68</v>
      </c>
      <c r="B8" s="34"/>
      <c r="C8" s="86"/>
      <c r="D8" s="87"/>
      <c r="E8" s="86"/>
      <c r="F8" s="87"/>
      <c r="G8" s="86"/>
      <c r="H8" s="87"/>
      <c r="I8" s="86"/>
      <c r="J8" s="87"/>
      <c r="K8" s="86"/>
      <c r="L8" s="87"/>
      <c r="M8" s="86"/>
      <c r="N8" s="87"/>
      <c r="O8" s="86"/>
      <c r="P8" s="87"/>
      <c r="Q8" s="93">
        <f t="shared" si="0"/>
        <v>0</v>
      </c>
      <c r="R8" s="91">
        <f t="shared" si="1"/>
        <v>7</v>
      </c>
      <c r="S8" s="19"/>
    </row>
    <row r="9" spans="1:31" ht="17.100000000000001" customHeight="1" x14ac:dyDescent="0.2">
      <c r="A9" s="83" t="s">
        <v>69</v>
      </c>
      <c r="B9" s="34"/>
      <c r="C9" s="86"/>
      <c r="D9" s="87"/>
      <c r="E9" s="86"/>
      <c r="F9" s="87"/>
      <c r="G9" s="86"/>
      <c r="H9" s="87"/>
      <c r="I9" s="86"/>
      <c r="J9" s="87"/>
      <c r="K9" s="86"/>
      <c r="L9" s="87"/>
      <c r="M9" s="86"/>
      <c r="N9" s="87"/>
      <c r="O9" s="86"/>
      <c r="P9" s="87"/>
      <c r="Q9" s="93">
        <f t="shared" si="0"/>
        <v>0</v>
      </c>
      <c r="R9" s="91">
        <f t="shared" si="1"/>
        <v>7</v>
      </c>
      <c r="S9" s="19"/>
    </row>
    <row r="10" spans="1:31" ht="17.100000000000001" customHeight="1" x14ac:dyDescent="0.2">
      <c r="A10" s="83" t="s">
        <v>70</v>
      </c>
      <c r="B10" s="34"/>
      <c r="C10" s="86"/>
      <c r="D10" s="87"/>
      <c r="E10" s="86"/>
      <c r="F10" s="87"/>
      <c r="G10" s="86">
        <v>13</v>
      </c>
      <c r="H10" s="87">
        <v>21.299999999999997</v>
      </c>
      <c r="I10" s="86"/>
      <c r="J10" s="87"/>
      <c r="K10" s="86">
        <v>8</v>
      </c>
      <c r="L10" s="87">
        <v>16.299999999999997</v>
      </c>
      <c r="M10" s="86"/>
      <c r="N10" s="87"/>
      <c r="O10" s="86"/>
      <c r="P10" s="87"/>
      <c r="Q10" s="93">
        <f t="shared" si="0"/>
        <v>15.5</v>
      </c>
      <c r="R10" s="91">
        <f t="shared" si="1"/>
        <v>5</v>
      </c>
      <c r="S10" s="19"/>
    </row>
    <row r="11" spans="1:31" ht="17.100000000000001" customHeight="1" x14ac:dyDescent="0.2">
      <c r="A11" s="83" t="s">
        <v>71</v>
      </c>
      <c r="B11" s="34"/>
      <c r="C11" s="86"/>
      <c r="D11" s="87"/>
      <c r="E11" s="86"/>
      <c r="F11" s="87"/>
      <c r="G11" s="86"/>
      <c r="H11" s="87"/>
      <c r="I11" s="86"/>
      <c r="J11" s="87"/>
      <c r="K11" s="86"/>
      <c r="L11" s="87"/>
      <c r="M11" s="86"/>
      <c r="N11" s="87"/>
      <c r="O11" s="86"/>
      <c r="P11" s="87"/>
      <c r="Q11" s="93">
        <f t="shared" si="0"/>
        <v>0</v>
      </c>
      <c r="R11" s="91">
        <f t="shared" si="1"/>
        <v>7</v>
      </c>
      <c r="S11" s="19"/>
    </row>
    <row r="12" spans="1:31" ht="17.100000000000001" customHeight="1" x14ac:dyDescent="0.2">
      <c r="A12" s="83" t="s">
        <v>72</v>
      </c>
      <c r="B12" s="34"/>
      <c r="C12" s="86"/>
      <c r="D12" s="87"/>
      <c r="E12" s="86"/>
      <c r="F12" s="87"/>
      <c r="G12" s="86"/>
      <c r="H12" s="87"/>
      <c r="I12" s="86"/>
      <c r="J12" s="87"/>
      <c r="K12" s="86"/>
      <c r="L12" s="87"/>
      <c r="M12" s="86"/>
      <c r="N12" s="87"/>
      <c r="O12" s="86"/>
      <c r="P12" s="87"/>
      <c r="Q12" s="93">
        <f t="shared" si="0"/>
        <v>0</v>
      </c>
      <c r="R12" s="91">
        <f t="shared" si="1"/>
        <v>7</v>
      </c>
      <c r="S12" s="19"/>
    </row>
    <row r="13" spans="1:31" ht="17.100000000000001" customHeight="1" x14ac:dyDescent="0.2">
      <c r="A13" s="83" t="s">
        <v>73</v>
      </c>
      <c r="B13" s="34"/>
      <c r="C13" s="86"/>
      <c r="D13" s="87"/>
      <c r="E13" s="86"/>
      <c r="F13" s="87"/>
      <c r="G13" s="86"/>
      <c r="H13" s="87"/>
      <c r="I13" s="86"/>
      <c r="J13" s="87"/>
      <c r="K13" s="86"/>
      <c r="L13" s="87"/>
      <c r="M13" s="86"/>
      <c r="N13" s="87"/>
      <c r="O13" s="86"/>
      <c r="P13" s="87"/>
      <c r="Q13" s="93">
        <f t="shared" si="0"/>
        <v>0</v>
      </c>
      <c r="R13" s="91">
        <f t="shared" si="1"/>
        <v>7</v>
      </c>
      <c r="S13" s="19"/>
    </row>
    <row r="14" spans="1:31" ht="17.100000000000001" customHeight="1" x14ac:dyDescent="0.2">
      <c r="A14" s="83" t="s">
        <v>75</v>
      </c>
      <c r="B14" s="34"/>
      <c r="C14" s="86"/>
      <c r="D14" s="87"/>
      <c r="E14" s="86"/>
      <c r="F14" s="87"/>
      <c r="G14" s="86"/>
      <c r="H14" s="87"/>
      <c r="I14" s="86"/>
      <c r="J14" s="87"/>
      <c r="K14" s="86"/>
      <c r="L14" s="87"/>
      <c r="M14" s="86"/>
      <c r="N14" s="87"/>
      <c r="O14" s="86"/>
      <c r="P14" s="87"/>
      <c r="Q14" s="93">
        <f t="shared" si="0"/>
        <v>0</v>
      </c>
      <c r="R14" s="91">
        <f t="shared" si="1"/>
        <v>7</v>
      </c>
      <c r="S14" s="19"/>
    </row>
    <row r="15" spans="1:31" ht="17.100000000000001" customHeight="1" x14ac:dyDescent="0.2">
      <c r="A15" s="83" t="s">
        <v>74</v>
      </c>
      <c r="B15" s="34"/>
      <c r="C15" s="86"/>
      <c r="D15" s="87"/>
      <c r="E15" s="86"/>
      <c r="F15" s="87"/>
      <c r="G15" s="86"/>
      <c r="H15" s="87"/>
      <c r="I15" s="86"/>
      <c r="J15" s="87"/>
      <c r="K15" s="86"/>
      <c r="L15" s="87"/>
      <c r="M15" s="86"/>
      <c r="N15" s="87"/>
      <c r="O15" s="86"/>
      <c r="P15" s="87"/>
      <c r="Q15" s="93">
        <f t="shared" si="0"/>
        <v>0</v>
      </c>
      <c r="R15" s="91">
        <f t="shared" si="1"/>
        <v>7</v>
      </c>
      <c r="S15" s="19"/>
    </row>
    <row r="16" spans="1:31" ht="17.100000000000001" customHeight="1" x14ac:dyDescent="0.2">
      <c r="A16" s="84"/>
      <c r="B16" s="34"/>
      <c r="C16" s="86"/>
      <c r="D16" s="92"/>
      <c r="E16" s="86"/>
      <c r="F16" s="92"/>
      <c r="G16" s="86"/>
      <c r="H16" s="92"/>
      <c r="I16" s="86"/>
      <c r="J16" s="92"/>
      <c r="K16" s="86"/>
      <c r="L16" s="92"/>
      <c r="M16" s="86"/>
      <c r="N16" s="92"/>
      <c r="O16" s="86"/>
      <c r="P16" s="92"/>
      <c r="Q16" s="93">
        <f t="shared" si="0"/>
        <v>0</v>
      </c>
      <c r="R16" s="91">
        <f t="shared" si="1"/>
        <v>7</v>
      </c>
      <c r="S16" s="19"/>
    </row>
    <row r="17" spans="1:31" ht="17.100000000000001" customHeight="1" x14ac:dyDescent="0.2">
      <c r="A17" s="84"/>
      <c r="B17" s="34"/>
      <c r="C17" s="86"/>
      <c r="D17" s="92"/>
      <c r="E17" s="86"/>
      <c r="F17" s="92"/>
      <c r="G17" s="86"/>
      <c r="H17" s="92"/>
      <c r="I17" s="86"/>
      <c r="J17" s="92"/>
      <c r="K17" s="86"/>
      <c r="L17" s="92"/>
      <c r="M17" s="86"/>
      <c r="N17" s="92"/>
      <c r="O17" s="86"/>
      <c r="P17" s="92"/>
      <c r="Q17" s="93">
        <f t="shared" si="0"/>
        <v>0</v>
      </c>
      <c r="R17" s="91">
        <f t="shared" si="1"/>
        <v>7</v>
      </c>
      <c r="S17" s="19"/>
    </row>
    <row r="18" spans="1:31" ht="17.100000000000001" customHeight="1" thickBot="1" x14ac:dyDescent="0.25">
      <c r="A18" s="85"/>
      <c r="B18" s="35"/>
      <c r="C18" s="94"/>
      <c r="D18" s="95"/>
      <c r="E18" s="94"/>
      <c r="F18" s="95"/>
      <c r="G18" s="94"/>
      <c r="H18" s="95"/>
      <c r="I18" s="94"/>
      <c r="J18" s="95"/>
      <c r="K18" s="94"/>
      <c r="L18" s="95"/>
      <c r="M18" s="94"/>
      <c r="N18" s="95"/>
      <c r="O18" s="94"/>
      <c r="P18" s="95"/>
      <c r="Q18" s="96">
        <f t="shared" si="0"/>
        <v>0</v>
      </c>
      <c r="R18" s="97">
        <f t="shared" si="1"/>
        <v>7</v>
      </c>
      <c r="S18" s="19"/>
    </row>
    <row r="19" spans="1:31" ht="17.100000000000001" customHeight="1" x14ac:dyDescent="0.2">
      <c r="A19" s="18" t="s">
        <v>18</v>
      </c>
      <c r="B19" s="36">
        <f>SUM(B5:B18)</f>
        <v>0</v>
      </c>
      <c r="C19" s="105">
        <f>E37</f>
        <v>0</v>
      </c>
      <c r="D19" s="105"/>
      <c r="E19" s="105">
        <f>H37</f>
        <v>0</v>
      </c>
      <c r="F19" s="105"/>
      <c r="G19" s="105">
        <f>K37</f>
        <v>7.75</v>
      </c>
      <c r="H19" s="105"/>
      <c r="I19" s="105">
        <f>N37</f>
        <v>0</v>
      </c>
      <c r="J19" s="105"/>
      <c r="K19" s="105">
        <f>Q37</f>
        <v>7.75</v>
      </c>
      <c r="L19" s="105"/>
      <c r="M19" s="105">
        <f>T37</f>
        <v>0</v>
      </c>
      <c r="N19" s="105"/>
      <c r="O19" s="105">
        <f>W37</f>
        <v>0</v>
      </c>
      <c r="P19" s="105"/>
      <c r="Q19" s="38">
        <f>SUM(Q5:Q18)</f>
        <v>15.5</v>
      </c>
      <c r="R19" s="20"/>
      <c r="S19" s="19"/>
      <c r="T19" s="19"/>
    </row>
    <row r="20" spans="1:31" ht="17.100000000000001" customHeight="1" x14ac:dyDescent="0.2">
      <c r="A20" s="18" t="s">
        <v>28</v>
      </c>
      <c r="B20" s="36"/>
      <c r="C20" s="106">
        <f>COUNTA(D5:D15)-COUNTIF(D5:D15,"H")-COUNTIF(D5:D15,"T")-COUNTIF(D5:D15,"S")-COUNTIF(D5:D15,"AA")-COUNTIF(D5:D15,"AU")-COUNTIF(D5:D15,"FI")-COUNTIF(D5:D15,"HOS")-COUNTIF(D5:D15,"GD")</f>
        <v>0</v>
      </c>
      <c r="D20" s="106"/>
      <c r="E20" s="106">
        <f t="shared" ref="E20" si="2">COUNTA(F5:F15)-COUNTIF(F5:F15,"H")-COUNTIF(F5:F15,"T")-COUNTIF(F5:F15,"S")-COUNTIF(F5:F15,"AA")-COUNTIF(F5:F15,"AU")-COUNTIF(F5:F15,"FI")-COUNTIF(F5:F15,"HOS")-COUNTIF(F5:F15,"GD")</f>
        <v>0</v>
      </c>
      <c r="F20" s="106"/>
      <c r="G20" s="106">
        <f t="shared" ref="G20" si="3">COUNTA(H5:H15)-COUNTIF(H5:H15,"H")-COUNTIF(H5:H15,"T")-COUNTIF(H5:H15,"S")-COUNTIF(H5:H15,"AA")-COUNTIF(H5:H15,"AU")-COUNTIF(H5:H15,"FI")-COUNTIF(H5:H15,"HOS")-COUNTIF(H5:H15,"GD")</f>
        <v>1</v>
      </c>
      <c r="H20" s="106"/>
      <c r="I20" s="106">
        <f t="shared" ref="I20" si="4">COUNTA(J5:J15)-COUNTIF(J5:J15,"H")-COUNTIF(J5:J15,"T")-COUNTIF(J5:J15,"S")-COUNTIF(J5:J15,"AA")-COUNTIF(J5:J15,"AU")-COUNTIF(J5:J15,"FI")-COUNTIF(J5:J15,"HOS")-COUNTIF(J5:J15,"GD")</f>
        <v>0</v>
      </c>
      <c r="J20" s="106"/>
      <c r="K20" s="106">
        <f t="shared" ref="K20" si="5">COUNTA(L5:L15)-COUNTIF(L5:L15,"H")-COUNTIF(L5:L15,"T")-COUNTIF(L5:L15,"S")-COUNTIF(L5:L15,"AA")-COUNTIF(L5:L15,"AU")-COUNTIF(L5:L15,"FI")-COUNTIF(L5:L15,"HOS")-COUNTIF(L5:L15,"GD")</f>
        <v>1</v>
      </c>
      <c r="L20" s="106"/>
      <c r="M20" s="106">
        <f t="shared" ref="M20" si="6">COUNTA(N5:N15)-COUNTIF(N5:N15,"H")-COUNTIF(N5:N15,"T")-COUNTIF(N5:N15,"S")-COUNTIF(N5:N15,"AA")-COUNTIF(N5:N15,"AU")-COUNTIF(N5:N15,"FI")-COUNTIF(N5:N15,"HOS")-COUNTIF(N5:N15,"GD")</f>
        <v>0</v>
      </c>
      <c r="N20" s="106"/>
      <c r="O20" s="106">
        <f t="shared" ref="O20" si="7">COUNTA(P5:P15)-COUNTIF(P5:P15,"H")-COUNTIF(P5:P15,"T")-COUNTIF(P5:P15,"S")-COUNTIF(P5:P15,"AA")-COUNTIF(P5:P15,"AU")-COUNTIF(P5:P15,"FI")-COUNTIF(P5:P15,"HOS")-COUNTIF(P5:P15,"GD")</f>
        <v>0</v>
      </c>
      <c r="P20" s="106"/>
      <c r="Q20" s="22"/>
      <c r="R20" s="23"/>
      <c r="S20" s="24"/>
      <c r="T20" s="24"/>
    </row>
    <row r="21" spans="1:31" ht="17.100000000000001" customHeight="1" x14ac:dyDescent="0.2">
      <c r="A21" s="18" t="s">
        <v>19</v>
      </c>
      <c r="B21" s="36"/>
      <c r="C21" s="27"/>
      <c r="D21" s="21"/>
      <c r="E21" s="27"/>
      <c r="F21" s="21"/>
      <c r="G21" s="27"/>
      <c r="H21" s="21"/>
      <c r="I21" s="27"/>
      <c r="J21" s="21"/>
      <c r="K21" s="27"/>
      <c r="L21" s="21"/>
      <c r="M21" s="28"/>
      <c r="N21" s="28"/>
      <c r="O21" s="27"/>
      <c r="P21" s="21"/>
      <c r="Q21" s="39"/>
      <c r="R21" s="25"/>
      <c r="S21" s="26"/>
      <c r="T21" s="26"/>
      <c r="U21" s="17"/>
      <c r="V21" s="17"/>
    </row>
    <row r="22" spans="1:31" hidden="1" x14ac:dyDescent="0.2">
      <c r="C22" s="104" t="s">
        <v>20</v>
      </c>
      <c r="D22" s="104"/>
      <c r="E22" s="104"/>
      <c r="F22" s="104" t="s">
        <v>21</v>
      </c>
      <c r="G22" s="104"/>
      <c r="H22" s="104"/>
      <c r="I22" s="104" t="s">
        <v>22</v>
      </c>
      <c r="J22" s="104"/>
      <c r="K22" s="104"/>
      <c r="L22" s="104" t="s">
        <v>23</v>
      </c>
      <c r="M22" s="104"/>
      <c r="N22" s="104"/>
      <c r="O22" s="104" t="s">
        <v>24</v>
      </c>
      <c r="P22" s="104"/>
      <c r="Q22" s="103"/>
      <c r="R22" s="103" t="s">
        <v>25</v>
      </c>
      <c r="S22" s="103"/>
      <c r="T22" s="103"/>
      <c r="U22" s="103" t="s">
        <v>26</v>
      </c>
      <c r="V22" s="103"/>
      <c r="W22" s="103"/>
      <c r="X22" s="13" t="s">
        <v>27</v>
      </c>
      <c r="AE22" s="13"/>
    </row>
    <row r="23" spans="1:31" hidden="1" x14ac:dyDescent="0.2">
      <c r="A23" s="17"/>
      <c r="B23" s="37"/>
      <c r="C23" s="29">
        <f>VLOOKUP(C5,BUDGET!$B:$C,2,)</f>
        <v>0</v>
      </c>
      <c r="D23" s="29">
        <f>VLOOKUP(D5,BUDGET!$B:$C,2,)</f>
        <v>0</v>
      </c>
      <c r="E23" s="30">
        <f t="shared" ref="E23:E36" si="8">IF(D23-C23&gt;7,D23-C23-0.75,IF(D23-C23&gt;6,D23-C23-0.5,IF(D23-C23&lt;=6,D23-C23,FALSE)))</f>
        <v>0</v>
      </c>
      <c r="F23" s="29">
        <f>VLOOKUP(E5,BUDGET!$B:$C,2,)</f>
        <v>0</v>
      </c>
      <c r="G23" s="29">
        <f>VLOOKUP(F5,BUDGET!$B:$C,2,)</f>
        <v>0</v>
      </c>
      <c r="H23" s="30">
        <f t="shared" ref="H23:H36" si="9">IF(G23-F23&gt;7,G23-F23-0.75,IF(G23-F23&gt;6,G23-F23-0.5,IF(G23-F23&lt;=6,G23-F23,FALSE)))</f>
        <v>0</v>
      </c>
      <c r="I23" s="29">
        <f>VLOOKUP(G5,BUDGET!$B:$C,2,)</f>
        <v>0</v>
      </c>
      <c r="J23" s="29">
        <f>VLOOKUP(H5,BUDGET!$B:$C,2,)</f>
        <v>0</v>
      </c>
      <c r="K23" s="30">
        <f t="shared" ref="K23:K36" si="10">IF(J23-I23&gt;7,J23-I23-0.75,IF(J23-I23&gt;6,J23-I23-0.5,IF(J23-I23&lt;=6,J23-I23,FALSE)))</f>
        <v>0</v>
      </c>
      <c r="L23" s="29">
        <f>VLOOKUP(I5,BUDGET!$B:$C,2,)</f>
        <v>0</v>
      </c>
      <c r="M23" s="29">
        <f>VLOOKUP(J5,BUDGET!$B:$C,2,)</f>
        <v>0</v>
      </c>
      <c r="N23" s="30">
        <f t="shared" ref="N23:N36" si="11">IF(M23-L23&gt;7,M23-L23-0.75,IF(M23-L23&gt;6,M23-L23-0.5,IF(M23-L23&lt;=6,M23-L23,FALSE)))</f>
        <v>0</v>
      </c>
      <c r="O23" s="29">
        <f>VLOOKUP(K5,BUDGET!$B:$C,2,)</f>
        <v>0</v>
      </c>
      <c r="P23" s="29">
        <f>VLOOKUP(L5,BUDGET!$B:$C,2,)</f>
        <v>0</v>
      </c>
      <c r="Q23" s="30">
        <f t="shared" ref="Q23:Q36" si="12">IF(P23-O23&gt;7,P23-O23-0.75,IF(P23-O23&gt;6,P23-O23-0.5,IF(P23-O23&lt;=6,P23-O23,FALSE)))</f>
        <v>0</v>
      </c>
      <c r="R23" s="29">
        <f>VLOOKUP(M5,BUDGET!$B:$C,2,)</f>
        <v>0</v>
      </c>
      <c r="S23" s="29">
        <f>VLOOKUP(N5,BUDGET!$B:$C,2,)</f>
        <v>0</v>
      </c>
      <c r="T23" s="30">
        <f t="shared" ref="T23:T36" si="13">IF(S23-R23&gt;7,S23-R23-0.75,IF(S23-R23&gt;6,S23-R23-0.5,IF(S23-R23&lt;=6,S23-R23,FALSE)))</f>
        <v>0</v>
      </c>
      <c r="U23" s="29">
        <f>VLOOKUP(O5,BUDGET!$B:$C,2,)</f>
        <v>0</v>
      </c>
      <c r="V23" s="29">
        <f>VLOOKUP(P5,BUDGET!$B:$C,2,)</f>
        <v>0</v>
      </c>
      <c r="W23" s="30">
        <f t="shared" ref="W23:W36" si="14">IF(V23-U23&gt;7,V23-U23-0.75,IF(V23-U23&gt;6,V23-U23-0.5,IF(V23-U23&lt;=6,V23-U23,FALSE)))</f>
        <v>0</v>
      </c>
      <c r="X23" s="13">
        <f t="shared" ref="X23:X37" si="15">E23+H23+K23+N23+Q23+T23+W23</f>
        <v>0</v>
      </c>
      <c r="AE23" s="13"/>
    </row>
    <row r="24" spans="1:31" hidden="1" x14ac:dyDescent="0.2">
      <c r="A24" s="17"/>
      <c r="B24" s="37"/>
      <c r="C24" s="29">
        <f>VLOOKUP(C6,BUDGET!$B:$C,2,)</f>
        <v>0</v>
      </c>
      <c r="D24" s="29">
        <f>VLOOKUP(D6,BUDGET!$B:$C,2,)</f>
        <v>0</v>
      </c>
      <c r="E24" s="30">
        <f t="shared" si="8"/>
        <v>0</v>
      </c>
      <c r="F24" s="29">
        <f>VLOOKUP(E6,BUDGET!$B:$C,2,)</f>
        <v>0</v>
      </c>
      <c r="G24" s="29">
        <f>VLOOKUP(F6,BUDGET!$B:$C,2,)</f>
        <v>0</v>
      </c>
      <c r="H24" s="30">
        <f t="shared" si="9"/>
        <v>0</v>
      </c>
      <c r="I24" s="29">
        <f>VLOOKUP(G6,BUDGET!$B:$C,2,)</f>
        <v>0</v>
      </c>
      <c r="J24" s="29">
        <f>VLOOKUP(H6,BUDGET!$B:$C,2,)</f>
        <v>0</v>
      </c>
      <c r="K24" s="30">
        <f t="shared" si="10"/>
        <v>0</v>
      </c>
      <c r="L24" s="29">
        <f>VLOOKUP(I6,BUDGET!$B:$C,2,)</f>
        <v>0</v>
      </c>
      <c r="M24" s="29">
        <f>VLOOKUP(J6,BUDGET!$B:$C,2,)</f>
        <v>0</v>
      </c>
      <c r="N24" s="30">
        <f t="shared" si="11"/>
        <v>0</v>
      </c>
      <c r="O24" s="29">
        <f>VLOOKUP(K6,BUDGET!$B:$C,2,)</f>
        <v>0</v>
      </c>
      <c r="P24" s="29">
        <f>VLOOKUP(L6,BUDGET!$B:$C,2,)</f>
        <v>0</v>
      </c>
      <c r="Q24" s="30">
        <f t="shared" si="12"/>
        <v>0</v>
      </c>
      <c r="R24" s="29">
        <f>VLOOKUP(M6,BUDGET!$B:$C,2,)</f>
        <v>0</v>
      </c>
      <c r="S24" s="29">
        <f>VLOOKUP(N6,BUDGET!$B:$C,2,)</f>
        <v>0</v>
      </c>
      <c r="T24" s="30">
        <f t="shared" si="13"/>
        <v>0</v>
      </c>
      <c r="U24" s="29">
        <f>VLOOKUP(O6,BUDGET!$B:$C,2,)</f>
        <v>0</v>
      </c>
      <c r="V24" s="29">
        <f>VLOOKUP(P6,BUDGET!$B:$C,2,)</f>
        <v>0</v>
      </c>
      <c r="W24" s="30">
        <f t="shared" si="14"/>
        <v>0</v>
      </c>
      <c r="X24" s="13">
        <f t="shared" si="15"/>
        <v>0</v>
      </c>
      <c r="AE24" s="13"/>
    </row>
    <row r="25" spans="1:31" hidden="1" x14ac:dyDescent="0.2">
      <c r="C25" s="29">
        <f>VLOOKUP(C7,BUDGET!$B:$C,2,)</f>
        <v>0</v>
      </c>
      <c r="D25" s="29">
        <f>VLOOKUP(D7,BUDGET!$B:$C,2,)</f>
        <v>0</v>
      </c>
      <c r="E25" s="30">
        <f t="shared" si="8"/>
        <v>0</v>
      </c>
      <c r="F25" s="29">
        <f>VLOOKUP(E7,BUDGET!$B:$C,2,)</f>
        <v>0</v>
      </c>
      <c r="G25" s="29">
        <f>VLOOKUP(F7,BUDGET!$B:$C,2,)</f>
        <v>0</v>
      </c>
      <c r="H25" s="30">
        <f t="shared" si="9"/>
        <v>0</v>
      </c>
      <c r="I25" s="29">
        <f>VLOOKUP(G7,BUDGET!$B:$C,2,)</f>
        <v>0</v>
      </c>
      <c r="J25" s="29">
        <f>VLOOKUP(H7,BUDGET!$B:$C,2,)</f>
        <v>0</v>
      </c>
      <c r="K25" s="30">
        <f t="shared" si="10"/>
        <v>0</v>
      </c>
      <c r="L25" s="29">
        <f>VLOOKUP(I7,BUDGET!$B:$C,2,)</f>
        <v>0</v>
      </c>
      <c r="M25" s="29">
        <f>VLOOKUP(J7,BUDGET!$B:$C,2,)</f>
        <v>0</v>
      </c>
      <c r="N25" s="30">
        <f t="shared" si="11"/>
        <v>0</v>
      </c>
      <c r="O25" s="29">
        <f>VLOOKUP(K7,BUDGET!$B:$C,2,)</f>
        <v>0</v>
      </c>
      <c r="P25" s="29">
        <f>VLOOKUP(L7,BUDGET!$B:$C,2,)</f>
        <v>0</v>
      </c>
      <c r="Q25" s="30">
        <f t="shared" si="12"/>
        <v>0</v>
      </c>
      <c r="R25" s="29">
        <f>VLOOKUP(M7,BUDGET!$B:$C,2,)</f>
        <v>0</v>
      </c>
      <c r="S25" s="29">
        <f>VLOOKUP(N7,BUDGET!$B:$C,2,)</f>
        <v>0</v>
      </c>
      <c r="T25" s="30">
        <f t="shared" si="13"/>
        <v>0</v>
      </c>
      <c r="U25" s="29">
        <f>VLOOKUP(O7,BUDGET!$B:$C,2,)</f>
        <v>0</v>
      </c>
      <c r="V25" s="29">
        <f>VLOOKUP(P7,BUDGET!$B:$C,2,)</f>
        <v>0</v>
      </c>
      <c r="W25" s="30">
        <f t="shared" si="14"/>
        <v>0</v>
      </c>
      <c r="X25" s="13">
        <f t="shared" si="15"/>
        <v>0</v>
      </c>
      <c r="AE25" s="13"/>
    </row>
    <row r="26" spans="1:31" hidden="1" x14ac:dyDescent="0.2">
      <c r="C26" s="29">
        <f>VLOOKUP(C8,BUDGET!$B:$C,2,)</f>
        <v>0</v>
      </c>
      <c r="D26" s="29">
        <f>VLOOKUP(D8,BUDGET!$B:$C,2,)</f>
        <v>0</v>
      </c>
      <c r="E26" s="30">
        <f t="shared" si="8"/>
        <v>0</v>
      </c>
      <c r="F26" s="29">
        <f>VLOOKUP(E8,BUDGET!$B:$C,2,)</f>
        <v>0</v>
      </c>
      <c r="G26" s="29">
        <f>VLOOKUP(F8,BUDGET!$B:$C,2,)</f>
        <v>0</v>
      </c>
      <c r="H26" s="30">
        <f t="shared" si="9"/>
        <v>0</v>
      </c>
      <c r="I26" s="29">
        <f>VLOOKUP(G8,BUDGET!$B:$C,2,)</f>
        <v>0</v>
      </c>
      <c r="J26" s="29">
        <f>VLOOKUP(H8,BUDGET!$B:$C,2,)</f>
        <v>0</v>
      </c>
      <c r="K26" s="30">
        <f t="shared" si="10"/>
        <v>0</v>
      </c>
      <c r="L26" s="29">
        <f>VLOOKUP(I8,BUDGET!$B:$C,2,)</f>
        <v>0</v>
      </c>
      <c r="M26" s="29">
        <f>VLOOKUP(J8,BUDGET!$B:$C,2,)</f>
        <v>0</v>
      </c>
      <c r="N26" s="30">
        <f t="shared" si="11"/>
        <v>0</v>
      </c>
      <c r="O26" s="29">
        <f>VLOOKUP(K8,BUDGET!$B:$C,2,)</f>
        <v>0</v>
      </c>
      <c r="P26" s="29">
        <f>VLOOKUP(L8,BUDGET!$B:$C,2,)</f>
        <v>0</v>
      </c>
      <c r="Q26" s="30">
        <f t="shared" si="12"/>
        <v>0</v>
      </c>
      <c r="R26" s="29">
        <f>VLOOKUP(M8,BUDGET!$B:$C,2,)</f>
        <v>0</v>
      </c>
      <c r="S26" s="29">
        <f>VLOOKUP(N8,BUDGET!$B:$C,2,)</f>
        <v>0</v>
      </c>
      <c r="T26" s="30">
        <f t="shared" si="13"/>
        <v>0</v>
      </c>
      <c r="U26" s="29">
        <f>VLOOKUP(O8,BUDGET!$B:$C,2,)</f>
        <v>0</v>
      </c>
      <c r="V26" s="29">
        <f>VLOOKUP(P8,BUDGET!$B:$C,2,)</f>
        <v>0</v>
      </c>
      <c r="W26" s="30">
        <f t="shared" si="14"/>
        <v>0</v>
      </c>
      <c r="X26" s="13">
        <f t="shared" si="15"/>
        <v>0</v>
      </c>
      <c r="AE26" s="13"/>
    </row>
    <row r="27" spans="1:31" hidden="1" x14ac:dyDescent="0.2">
      <c r="C27" s="29">
        <f>VLOOKUP(C9,BUDGET!$B:$C,2,)</f>
        <v>0</v>
      </c>
      <c r="D27" s="29">
        <f>VLOOKUP(D9,BUDGET!$B:$C,2,)</f>
        <v>0</v>
      </c>
      <c r="E27" s="30">
        <f t="shared" si="8"/>
        <v>0</v>
      </c>
      <c r="F27" s="29">
        <f>VLOOKUP(E9,BUDGET!$B:$C,2,)</f>
        <v>0</v>
      </c>
      <c r="G27" s="29">
        <f>VLOOKUP(F9,BUDGET!$B:$C,2,)</f>
        <v>0</v>
      </c>
      <c r="H27" s="30">
        <f t="shared" si="9"/>
        <v>0</v>
      </c>
      <c r="I27" s="29">
        <f>VLOOKUP(G9,BUDGET!$B:$C,2,)</f>
        <v>0</v>
      </c>
      <c r="J27" s="29">
        <f>VLOOKUP(H9,BUDGET!$B:$C,2,)</f>
        <v>0</v>
      </c>
      <c r="K27" s="30">
        <f t="shared" si="10"/>
        <v>0</v>
      </c>
      <c r="L27" s="29">
        <f>VLOOKUP(I9,BUDGET!$B:$C,2,)</f>
        <v>0</v>
      </c>
      <c r="M27" s="29">
        <f>VLOOKUP(J9,BUDGET!$B:$C,2,)</f>
        <v>0</v>
      </c>
      <c r="N27" s="30">
        <f t="shared" si="11"/>
        <v>0</v>
      </c>
      <c r="O27" s="29">
        <f>VLOOKUP(K9,BUDGET!$B:$C,2,)</f>
        <v>0</v>
      </c>
      <c r="P27" s="29">
        <f>VLOOKUP(L9,BUDGET!$B:$C,2,)</f>
        <v>0</v>
      </c>
      <c r="Q27" s="30">
        <f t="shared" si="12"/>
        <v>0</v>
      </c>
      <c r="R27" s="29">
        <f>VLOOKUP(M9,BUDGET!$B:$C,2,)</f>
        <v>0</v>
      </c>
      <c r="S27" s="29">
        <f>VLOOKUP(N9,BUDGET!$B:$C,2,)</f>
        <v>0</v>
      </c>
      <c r="T27" s="30">
        <f t="shared" si="13"/>
        <v>0</v>
      </c>
      <c r="U27" s="29">
        <f>VLOOKUP(O9,BUDGET!$B:$C,2,)</f>
        <v>0</v>
      </c>
      <c r="V27" s="29">
        <f>VLOOKUP(P9,BUDGET!$B:$C,2,)</f>
        <v>0</v>
      </c>
      <c r="W27" s="30">
        <f t="shared" si="14"/>
        <v>0</v>
      </c>
      <c r="X27" s="13">
        <f t="shared" si="15"/>
        <v>0</v>
      </c>
      <c r="AE27" s="13"/>
    </row>
    <row r="28" spans="1:31" hidden="1" x14ac:dyDescent="0.2">
      <c r="C28" s="29">
        <f>VLOOKUP(C10,BUDGET!$B:$C,2,)</f>
        <v>0</v>
      </c>
      <c r="D28" s="29">
        <f>VLOOKUP(D10,BUDGET!$B:$C,2,)</f>
        <v>0</v>
      </c>
      <c r="E28" s="30">
        <f t="shared" si="8"/>
        <v>0</v>
      </c>
      <c r="F28" s="29">
        <f>VLOOKUP(E10,BUDGET!$B:$C,2,)</f>
        <v>0</v>
      </c>
      <c r="G28" s="29">
        <f>VLOOKUP(F10,BUDGET!$B:$C,2,)</f>
        <v>0</v>
      </c>
      <c r="H28" s="30">
        <f t="shared" si="9"/>
        <v>0</v>
      </c>
      <c r="I28" s="29">
        <f>VLOOKUP(G10,BUDGET!$B:$C,2,)</f>
        <v>13</v>
      </c>
      <c r="J28" s="29">
        <f>VLOOKUP(H10,BUDGET!$B:$C,2,)</f>
        <v>21.5</v>
      </c>
      <c r="K28" s="30">
        <f t="shared" si="10"/>
        <v>7.75</v>
      </c>
      <c r="L28" s="29">
        <f>VLOOKUP(I10,BUDGET!$B:$C,2,)</f>
        <v>0</v>
      </c>
      <c r="M28" s="29">
        <f>VLOOKUP(J10,BUDGET!$B:$C,2,)</f>
        <v>0</v>
      </c>
      <c r="N28" s="30">
        <f t="shared" si="11"/>
        <v>0</v>
      </c>
      <c r="O28" s="29">
        <f>VLOOKUP(K10,BUDGET!$B:$C,2,)</f>
        <v>8</v>
      </c>
      <c r="P28" s="29">
        <f>VLOOKUP(L10,BUDGET!$B:$C,2,)</f>
        <v>16.5</v>
      </c>
      <c r="Q28" s="30">
        <f t="shared" si="12"/>
        <v>7.75</v>
      </c>
      <c r="R28" s="29">
        <f>VLOOKUP(M10,BUDGET!$B:$C,2,)</f>
        <v>0</v>
      </c>
      <c r="S28" s="29">
        <f>VLOOKUP(N10,BUDGET!$B:$C,2,)</f>
        <v>0</v>
      </c>
      <c r="T28" s="30">
        <f t="shared" si="13"/>
        <v>0</v>
      </c>
      <c r="U28" s="29">
        <f>VLOOKUP(O10,BUDGET!$B:$C,2,)</f>
        <v>0</v>
      </c>
      <c r="V28" s="29">
        <f>VLOOKUP(P10,BUDGET!$B:$C,2,)</f>
        <v>0</v>
      </c>
      <c r="W28" s="30">
        <f t="shared" si="14"/>
        <v>0</v>
      </c>
      <c r="X28" s="13">
        <f t="shared" si="15"/>
        <v>15.5</v>
      </c>
      <c r="AE28" s="13"/>
    </row>
    <row r="29" spans="1:31" hidden="1" x14ac:dyDescent="0.2">
      <c r="C29" s="29">
        <f>VLOOKUP(C11,BUDGET!$B:$C,2,)</f>
        <v>0</v>
      </c>
      <c r="D29" s="29">
        <f>VLOOKUP(D11,BUDGET!$B:$C,2,)</f>
        <v>0</v>
      </c>
      <c r="E29" s="30">
        <f t="shared" si="8"/>
        <v>0</v>
      </c>
      <c r="F29" s="29">
        <f>VLOOKUP(E11,BUDGET!$B:$C,2,)</f>
        <v>0</v>
      </c>
      <c r="G29" s="29">
        <f>VLOOKUP(F11,BUDGET!$B:$C,2,)</f>
        <v>0</v>
      </c>
      <c r="H29" s="30">
        <f t="shared" si="9"/>
        <v>0</v>
      </c>
      <c r="I29" s="29">
        <f>VLOOKUP(G11,BUDGET!$B:$C,2,)</f>
        <v>0</v>
      </c>
      <c r="J29" s="29">
        <f>VLOOKUP(H11,BUDGET!$B:$C,2,)</f>
        <v>0</v>
      </c>
      <c r="K29" s="30">
        <f t="shared" si="10"/>
        <v>0</v>
      </c>
      <c r="L29" s="29">
        <f>VLOOKUP(I11,BUDGET!$B:$C,2,)</f>
        <v>0</v>
      </c>
      <c r="M29" s="29">
        <f>VLOOKUP(J11,BUDGET!$B:$C,2,)</f>
        <v>0</v>
      </c>
      <c r="N29" s="30">
        <f t="shared" si="11"/>
        <v>0</v>
      </c>
      <c r="O29" s="29">
        <f>VLOOKUP(K11,BUDGET!$B:$C,2,)</f>
        <v>0</v>
      </c>
      <c r="P29" s="29">
        <f>VLOOKUP(L11,BUDGET!$B:$C,2,)</f>
        <v>0</v>
      </c>
      <c r="Q29" s="30">
        <f t="shared" si="12"/>
        <v>0</v>
      </c>
      <c r="R29" s="29">
        <f>VLOOKUP(M11,BUDGET!$B:$C,2,)</f>
        <v>0</v>
      </c>
      <c r="S29" s="29">
        <f>VLOOKUP(N11,BUDGET!$B:$C,2,)</f>
        <v>0</v>
      </c>
      <c r="T29" s="30">
        <f t="shared" si="13"/>
        <v>0</v>
      </c>
      <c r="U29" s="29">
        <f>VLOOKUP(O11,BUDGET!$B:$C,2,)</f>
        <v>0</v>
      </c>
      <c r="V29" s="29">
        <f>VLOOKUP(P11,BUDGET!$B:$C,2,)</f>
        <v>0</v>
      </c>
      <c r="W29" s="30">
        <f t="shared" si="14"/>
        <v>0</v>
      </c>
      <c r="X29" s="13">
        <f t="shared" si="15"/>
        <v>0</v>
      </c>
      <c r="AE29" s="13"/>
    </row>
    <row r="30" spans="1:31" hidden="1" x14ac:dyDescent="0.2">
      <c r="C30" s="29">
        <f>VLOOKUP(C12,BUDGET!$B:$C,2,)</f>
        <v>0</v>
      </c>
      <c r="D30" s="29">
        <f>VLOOKUP(D12,BUDGET!$B:$C,2,)</f>
        <v>0</v>
      </c>
      <c r="E30" s="30">
        <f t="shared" si="8"/>
        <v>0</v>
      </c>
      <c r="F30" s="29">
        <f>VLOOKUP(E12,BUDGET!$B:$C,2,)</f>
        <v>0</v>
      </c>
      <c r="G30" s="29">
        <f>VLOOKUP(F12,BUDGET!$B:$C,2,)</f>
        <v>0</v>
      </c>
      <c r="H30" s="30">
        <f t="shared" si="9"/>
        <v>0</v>
      </c>
      <c r="I30" s="29">
        <f>VLOOKUP(G12,BUDGET!$B:$C,2,)</f>
        <v>0</v>
      </c>
      <c r="J30" s="29">
        <f>VLOOKUP(H12,BUDGET!$B:$C,2,)</f>
        <v>0</v>
      </c>
      <c r="K30" s="30">
        <f t="shared" si="10"/>
        <v>0</v>
      </c>
      <c r="L30" s="29">
        <f>VLOOKUP(I12,BUDGET!$B:$C,2,)</f>
        <v>0</v>
      </c>
      <c r="M30" s="29">
        <f>VLOOKUP(J12,BUDGET!$B:$C,2,)</f>
        <v>0</v>
      </c>
      <c r="N30" s="30">
        <f t="shared" si="11"/>
        <v>0</v>
      </c>
      <c r="O30" s="29">
        <f>VLOOKUP(K12,BUDGET!$B:$C,2,)</f>
        <v>0</v>
      </c>
      <c r="P30" s="29">
        <f>VLOOKUP(L12,BUDGET!$B:$C,2,)</f>
        <v>0</v>
      </c>
      <c r="Q30" s="30">
        <f t="shared" si="12"/>
        <v>0</v>
      </c>
      <c r="R30" s="29">
        <f>VLOOKUP(M12,BUDGET!$B:$C,2,)</f>
        <v>0</v>
      </c>
      <c r="S30" s="29">
        <f>VLOOKUP(N12,BUDGET!$B:$C,2,)</f>
        <v>0</v>
      </c>
      <c r="T30" s="30">
        <f t="shared" si="13"/>
        <v>0</v>
      </c>
      <c r="U30" s="29">
        <f>VLOOKUP(O12,BUDGET!$B:$C,2,)</f>
        <v>0</v>
      </c>
      <c r="V30" s="29">
        <f>VLOOKUP(P12,BUDGET!$B:$C,2,)</f>
        <v>0</v>
      </c>
      <c r="W30" s="30">
        <f t="shared" si="14"/>
        <v>0</v>
      </c>
      <c r="X30" s="13">
        <f t="shared" si="15"/>
        <v>0</v>
      </c>
      <c r="AE30" s="13"/>
    </row>
    <row r="31" spans="1:31" hidden="1" x14ac:dyDescent="0.2">
      <c r="C31" s="29">
        <f>VLOOKUP(C13,BUDGET!$B:$C,2,)</f>
        <v>0</v>
      </c>
      <c r="D31" s="29">
        <f>VLOOKUP(D13,BUDGET!$B:$C,2,)</f>
        <v>0</v>
      </c>
      <c r="E31" s="30">
        <f t="shared" si="8"/>
        <v>0</v>
      </c>
      <c r="F31" s="29">
        <f>VLOOKUP(E13,BUDGET!$B:$C,2,)</f>
        <v>0</v>
      </c>
      <c r="G31" s="29">
        <f>VLOOKUP(F13,BUDGET!$B:$C,2,)</f>
        <v>0</v>
      </c>
      <c r="H31" s="30">
        <f t="shared" si="9"/>
        <v>0</v>
      </c>
      <c r="I31" s="29">
        <f>VLOOKUP(G13,BUDGET!$B:$C,2,)</f>
        <v>0</v>
      </c>
      <c r="J31" s="29">
        <f>VLOOKUP(H13,BUDGET!$B:$C,2,)</f>
        <v>0</v>
      </c>
      <c r="K31" s="30">
        <f t="shared" si="10"/>
        <v>0</v>
      </c>
      <c r="L31" s="29">
        <f>VLOOKUP(I13,BUDGET!$B:$C,2,)</f>
        <v>0</v>
      </c>
      <c r="M31" s="29">
        <f>VLOOKUP(J13,BUDGET!$B:$C,2,)</f>
        <v>0</v>
      </c>
      <c r="N31" s="30">
        <f t="shared" si="11"/>
        <v>0</v>
      </c>
      <c r="O31" s="29">
        <f>VLOOKUP(K13,BUDGET!$B:$C,2,)</f>
        <v>0</v>
      </c>
      <c r="P31" s="29">
        <f>VLOOKUP(L13,BUDGET!$B:$C,2,)</f>
        <v>0</v>
      </c>
      <c r="Q31" s="30">
        <f t="shared" si="12"/>
        <v>0</v>
      </c>
      <c r="R31" s="29">
        <f>VLOOKUP(M13,BUDGET!$B:$C,2,)</f>
        <v>0</v>
      </c>
      <c r="S31" s="29">
        <f>VLOOKUP(N13,BUDGET!$B:$C,2,)</f>
        <v>0</v>
      </c>
      <c r="T31" s="30">
        <f t="shared" si="13"/>
        <v>0</v>
      </c>
      <c r="U31" s="29">
        <f>VLOOKUP(O13,BUDGET!$B:$C,2,)</f>
        <v>0</v>
      </c>
      <c r="V31" s="29">
        <f>VLOOKUP(P13,BUDGET!$B:$C,2,)</f>
        <v>0</v>
      </c>
      <c r="W31" s="30">
        <f t="shared" si="14"/>
        <v>0</v>
      </c>
      <c r="X31" s="13">
        <f t="shared" si="15"/>
        <v>0</v>
      </c>
      <c r="AE31" s="13"/>
    </row>
    <row r="32" spans="1:31" hidden="1" x14ac:dyDescent="0.2">
      <c r="C32" s="29">
        <f>VLOOKUP(C14,BUDGET!$B:$C,2,)</f>
        <v>0</v>
      </c>
      <c r="D32" s="29">
        <f>VLOOKUP(D14,BUDGET!$B:$C,2,)</f>
        <v>0</v>
      </c>
      <c r="E32" s="30">
        <f t="shared" si="8"/>
        <v>0</v>
      </c>
      <c r="F32" s="29">
        <f>VLOOKUP(E14,BUDGET!$B:$C,2,)</f>
        <v>0</v>
      </c>
      <c r="G32" s="29">
        <f>VLOOKUP(F14,BUDGET!$B:$C,2,)</f>
        <v>0</v>
      </c>
      <c r="H32" s="30">
        <f t="shared" si="9"/>
        <v>0</v>
      </c>
      <c r="I32" s="29">
        <f>VLOOKUP(G14,BUDGET!$B:$C,2,)</f>
        <v>0</v>
      </c>
      <c r="J32" s="29">
        <f>VLOOKUP(H14,BUDGET!$B:$C,2,)</f>
        <v>0</v>
      </c>
      <c r="K32" s="30">
        <f t="shared" si="10"/>
        <v>0</v>
      </c>
      <c r="L32" s="29">
        <f>VLOOKUP(I14,BUDGET!$B:$C,2,)</f>
        <v>0</v>
      </c>
      <c r="M32" s="29">
        <f>VLOOKUP(J14,BUDGET!$B:$C,2,)</f>
        <v>0</v>
      </c>
      <c r="N32" s="30">
        <f t="shared" si="11"/>
        <v>0</v>
      </c>
      <c r="O32" s="29">
        <f>VLOOKUP(K14,BUDGET!$B:$C,2,)</f>
        <v>0</v>
      </c>
      <c r="P32" s="29">
        <f>VLOOKUP(L14,BUDGET!$B:$C,2,)</f>
        <v>0</v>
      </c>
      <c r="Q32" s="30">
        <f t="shared" si="12"/>
        <v>0</v>
      </c>
      <c r="R32" s="29">
        <f>VLOOKUP(M14,BUDGET!$B:$C,2,)</f>
        <v>0</v>
      </c>
      <c r="S32" s="29">
        <f>VLOOKUP(N14,BUDGET!$B:$C,2,)</f>
        <v>0</v>
      </c>
      <c r="T32" s="30">
        <f t="shared" si="13"/>
        <v>0</v>
      </c>
      <c r="U32" s="29">
        <f>VLOOKUP(O14,BUDGET!$B:$C,2,)</f>
        <v>0</v>
      </c>
      <c r="V32" s="29">
        <f>VLOOKUP(P14,BUDGET!$B:$C,2,)</f>
        <v>0</v>
      </c>
      <c r="W32" s="30">
        <f t="shared" si="14"/>
        <v>0</v>
      </c>
      <c r="X32" s="13">
        <f t="shared" si="15"/>
        <v>0</v>
      </c>
      <c r="AE32" s="13"/>
    </row>
    <row r="33" spans="3:31" hidden="1" x14ac:dyDescent="0.2">
      <c r="C33" s="29">
        <f>VLOOKUP(C15,BUDGET!$B:$C,2,)</f>
        <v>0</v>
      </c>
      <c r="D33" s="29">
        <f>VLOOKUP(D15,BUDGET!$B:$C,2,)</f>
        <v>0</v>
      </c>
      <c r="E33" s="30">
        <f t="shared" si="8"/>
        <v>0</v>
      </c>
      <c r="F33" s="29">
        <f>VLOOKUP(E15,BUDGET!$B:$C,2,)</f>
        <v>0</v>
      </c>
      <c r="G33" s="29">
        <f>VLOOKUP(F15,BUDGET!$B:$C,2,)</f>
        <v>0</v>
      </c>
      <c r="H33" s="30">
        <f t="shared" si="9"/>
        <v>0</v>
      </c>
      <c r="I33" s="29">
        <f>VLOOKUP(G15,BUDGET!$B:$C,2,)</f>
        <v>0</v>
      </c>
      <c r="J33" s="29">
        <f>VLOOKUP(H15,BUDGET!$B:$C,2,)</f>
        <v>0</v>
      </c>
      <c r="K33" s="30">
        <f t="shared" si="10"/>
        <v>0</v>
      </c>
      <c r="L33" s="29">
        <f>VLOOKUP(I15,BUDGET!$B:$C,2,)</f>
        <v>0</v>
      </c>
      <c r="M33" s="29">
        <f>VLOOKUP(J15,BUDGET!$B:$C,2,)</f>
        <v>0</v>
      </c>
      <c r="N33" s="30">
        <f t="shared" si="11"/>
        <v>0</v>
      </c>
      <c r="O33" s="29">
        <f>VLOOKUP(K15,BUDGET!$B:$C,2,)</f>
        <v>0</v>
      </c>
      <c r="P33" s="29">
        <f>VLOOKUP(L15,BUDGET!$B:$C,2,)</f>
        <v>0</v>
      </c>
      <c r="Q33" s="30">
        <f t="shared" si="12"/>
        <v>0</v>
      </c>
      <c r="R33" s="29">
        <f>VLOOKUP(M15,BUDGET!$B:$C,2,)</f>
        <v>0</v>
      </c>
      <c r="S33" s="29">
        <f>VLOOKUP(N15,BUDGET!$B:$C,2,)</f>
        <v>0</v>
      </c>
      <c r="T33" s="30">
        <f t="shared" si="13"/>
        <v>0</v>
      </c>
      <c r="U33" s="29">
        <f>VLOOKUP(O15,BUDGET!$B:$C,2,)</f>
        <v>0</v>
      </c>
      <c r="V33" s="29">
        <f>VLOOKUP(P15,BUDGET!$B:$C,2,)</f>
        <v>0</v>
      </c>
      <c r="W33" s="30">
        <f t="shared" si="14"/>
        <v>0</v>
      </c>
      <c r="X33" s="13">
        <f t="shared" si="15"/>
        <v>0</v>
      </c>
      <c r="AE33" s="13"/>
    </row>
    <row r="34" spans="3:31" hidden="1" x14ac:dyDescent="0.2">
      <c r="C34" s="29">
        <f>VLOOKUP(C16,BUDGET!$B:$C,2,)</f>
        <v>0</v>
      </c>
      <c r="D34" s="29">
        <f>VLOOKUP(D16,BUDGET!$B:$C,2,)</f>
        <v>0</v>
      </c>
      <c r="E34" s="30">
        <f t="shared" si="8"/>
        <v>0</v>
      </c>
      <c r="F34" s="29">
        <f>VLOOKUP(E16,BUDGET!$B:$C,2,)</f>
        <v>0</v>
      </c>
      <c r="G34" s="29">
        <f>VLOOKUP(F16,BUDGET!$B:$C,2,)</f>
        <v>0</v>
      </c>
      <c r="H34" s="30">
        <f t="shared" si="9"/>
        <v>0</v>
      </c>
      <c r="I34" s="29">
        <f>VLOOKUP(G16,BUDGET!$B:$C,2,)</f>
        <v>0</v>
      </c>
      <c r="J34" s="29">
        <f>VLOOKUP(H16,BUDGET!$B:$C,2,)</f>
        <v>0</v>
      </c>
      <c r="K34" s="30">
        <f t="shared" si="10"/>
        <v>0</v>
      </c>
      <c r="L34" s="29">
        <f>VLOOKUP(I16,BUDGET!$B:$C,2,)</f>
        <v>0</v>
      </c>
      <c r="M34" s="29">
        <f>VLOOKUP(J16,BUDGET!$B:$C,2,)</f>
        <v>0</v>
      </c>
      <c r="N34" s="30">
        <f t="shared" si="11"/>
        <v>0</v>
      </c>
      <c r="O34" s="29">
        <f>VLOOKUP(K16,BUDGET!$B:$C,2,)</f>
        <v>0</v>
      </c>
      <c r="P34" s="29">
        <f>VLOOKUP(L16,BUDGET!$B:$C,2,)</f>
        <v>0</v>
      </c>
      <c r="Q34" s="30">
        <f t="shared" si="12"/>
        <v>0</v>
      </c>
      <c r="R34" s="29">
        <f>VLOOKUP(M16,BUDGET!$B:$C,2,)</f>
        <v>0</v>
      </c>
      <c r="S34" s="29">
        <f>VLOOKUP(N16,BUDGET!$B:$C,2,)</f>
        <v>0</v>
      </c>
      <c r="T34" s="30">
        <f t="shared" si="13"/>
        <v>0</v>
      </c>
      <c r="U34" s="29">
        <f>VLOOKUP(O16,BUDGET!$B:$C,2,)</f>
        <v>0</v>
      </c>
      <c r="V34" s="29">
        <f>VLOOKUP(P16,BUDGET!$B:$C,2,)</f>
        <v>0</v>
      </c>
      <c r="W34" s="30">
        <f t="shared" si="14"/>
        <v>0</v>
      </c>
      <c r="X34" s="13">
        <f t="shared" si="15"/>
        <v>0</v>
      </c>
      <c r="AE34" s="13"/>
    </row>
    <row r="35" spans="3:31" hidden="1" x14ac:dyDescent="0.2">
      <c r="C35" s="29">
        <f>VLOOKUP(C17,BUDGET!$B:$C,2,)</f>
        <v>0</v>
      </c>
      <c r="D35" s="29">
        <f>VLOOKUP(D17,BUDGET!$B:$C,2,)</f>
        <v>0</v>
      </c>
      <c r="E35" s="30">
        <f t="shared" si="8"/>
        <v>0</v>
      </c>
      <c r="F35" s="29">
        <f>VLOOKUP(E17,BUDGET!$B:$C,2,)</f>
        <v>0</v>
      </c>
      <c r="G35" s="29">
        <f>VLOOKUP(F17,BUDGET!$B:$C,2,)</f>
        <v>0</v>
      </c>
      <c r="H35" s="30">
        <f t="shared" si="9"/>
        <v>0</v>
      </c>
      <c r="I35" s="29">
        <f>VLOOKUP(G17,BUDGET!$B:$C,2,)</f>
        <v>0</v>
      </c>
      <c r="J35" s="29">
        <f>VLOOKUP(H17,BUDGET!$B:$C,2,)</f>
        <v>0</v>
      </c>
      <c r="K35" s="30">
        <f t="shared" si="10"/>
        <v>0</v>
      </c>
      <c r="L35" s="29">
        <f>VLOOKUP(I17,BUDGET!$B:$C,2,)</f>
        <v>0</v>
      </c>
      <c r="M35" s="29">
        <f>VLOOKUP(J17,BUDGET!$B:$C,2,)</f>
        <v>0</v>
      </c>
      <c r="N35" s="30">
        <f t="shared" si="11"/>
        <v>0</v>
      </c>
      <c r="O35" s="29">
        <f>VLOOKUP(K17,BUDGET!$B:$C,2,)</f>
        <v>0</v>
      </c>
      <c r="P35" s="29">
        <f>VLOOKUP(L17,BUDGET!$B:$C,2,)</f>
        <v>0</v>
      </c>
      <c r="Q35" s="30">
        <f t="shared" si="12"/>
        <v>0</v>
      </c>
      <c r="R35" s="29">
        <f>VLOOKUP(M17,BUDGET!$B:$C,2,)</f>
        <v>0</v>
      </c>
      <c r="S35" s="29">
        <f>VLOOKUP(N17,BUDGET!$B:$C,2,)</f>
        <v>0</v>
      </c>
      <c r="T35" s="30">
        <f t="shared" si="13"/>
        <v>0</v>
      </c>
      <c r="U35" s="29">
        <f>VLOOKUP(O17,BUDGET!$B:$C,2,)</f>
        <v>0</v>
      </c>
      <c r="V35" s="29">
        <f>VLOOKUP(P17,BUDGET!$B:$C,2,)</f>
        <v>0</v>
      </c>
      <c r="W35" s="30">
        <f t="shared" si="14"/>
        <v>0</v>
      </c>
      <c r="X35" s="13">
        <f t="shared" si="15"/>
        <v>0</v>
      </c>
      <c r="AE35" s="13"/>
    </row>
    <row r="36" spans="3:31" hidden="1" x14ac:dyDescent="0.2">
      <c r="C36" s="29">
        <f>VLOOKUP(C18,BUDGET!$B:$C,2,)</f>
        <v>0</v>
      </c>
      <c r="D36" s="29">
        <f>VLOOKUP(D18,BUDGET!$B:$C,2,)</f>
        <v>0</v>
      </c>
      <c r="E36" s="30">
        <f t="shared" si="8"/>
        <v>0</v>
      </c>
      <c r="F36" s="29">
        <f>VLOOKUP(E18,BUDGET!$B:$C,2,)</f>
        <v>0</v>
      </c>
      <c r="G36" s="29">
        <f>VLOOKUP(F18,BUDGET!$B:$C,2,)</f>
        <v>0</v>
      </c>
      <c r="H36" s="30">
        <f t="shared" si="9"/>
        <v>0</v>
      </c>
      <c r="I36" s="29">
        <f>VLOOKUP(G18,BUDGET!$B:$C,2,)</f>
        <v>0</v>
      </c>
      <c r="J36" s="29">
        <f>VLOOKUP(H18,BUDGET!$B:$C,2,)</f>
        <v>0</v>
      </c>
      <c r="K36" s="30">
        <f t="shared" si="10"/>
        <v>0</v>
      </c>
      <c r="L36" s="29">
        <f>VLOOKUP(I18,BUDGET!$B:$C,2,)</f>
        <v>0</v>
      </c>
      <c r="M36" s="29">
        <f>VLOOKUP(J18,BUDGET!$B:$C,2,)</f>
        <v>0</v>
      </c>
      <c r="N36" s="30">
        <f t="shared" si="11"/>
        <v>0</v>
      </c>
      <c r="O36" s="29">
        <f>VLOOKUP(K18,BUDGET!$B:$C,2,)</f>
        <v>0</v>
      </c>
      <c r="P36" s="29">
        <f>VLOOKUP(L18,BUDGET!$B:$C,2,)</f>
        <v>0</v>
      </c>
      <c r="Q36" s="30">
        <f t="shared" si="12"/>
        <v>0</v>
      </c>
      <c r="R36" s="29">
        <f>VLOOKUP(M18,BUDGET!$B:$C,2,)</f>
        <v>0</v>
      </c>
      <c r="S36" s="29">
        <f>VLOOKUP(N18,BUDGET!$B:$C,2,)</f>
        <v>0</v>
      </c>
      <c r="T36" s="30">
        <f t="shared" si="13"/>
        <v>0</v>
      </c>
      <c r="U36" s="29">
        <f>VLOOKUP(O18,BUDGET!$B:$C,2,)</f>
        <v>0</v>
      </c>
      <c r="V36" s="29">
        <f>VLOOKUP(P18,BUDGET!$B:$C,2,)</f>
        <v>0</v>
      </c>
      <c r="W36" s="30">
        <f t="shared" si="14"/>
        <v>0</v>
      </c>
      <c r="X36" s="13">
        <f t="shared" si="15"/>
        <v>0</v>
      </c>
      <c r="AE36" s="13"/>
    </row>
    <row r="37" spans="3:31" hidden="1" x14ac:dyDescent="0.2">
      <c r="C37" s="102"/>
      <c r="D37" s="102"/>
      <c r="E37" s="102">
        <f>SUM(E23:E36)</f>
        <v>0</v>
      </c>
      <c r="F37" s="102"/>
      <c r="G37" s="102"/>
      <c r="H37" s="13">
        <f>SUM(H23:H36)</f>
        <v>0</v>
      </c>
      <c r="K37" s="13">
        <f>SUM(K23:K36)</f>
        <v>7.75</v>
      </c>
      <c r="N37" s="13">
        <f>SUM(N23:N36)</f>
        <v>0</v>
      </c>
      <c r="Q37" s="13">
        <f>SUM(Q23:Q36)</f>
        <v>7.75</v>
      </c>
      <c r="T37" s="13">
        <f>SUM(T23:T36)</f>
        <v>0</v>
      </c>
      <c r="W37" s="13">
        <f>SUM(W23:W36)</f>
        <v>0</v>
      </c>
      <c r="X37" s="13">
        <f t="shared" si="15"/>
        <v>15.5</v>
      </c>
      <c r="AE37" s="13"/>
    </row>
    <row r="38" spans="3:31" hidden="1" x14ac:dyDescent="0.2">
      <c r="AE38" s="13"/>
    </row>
    <row r="39" spans="3:31" ht="12.75" hidden="1" customHeight="1" x14ac:dyDescent="0.2"/>
    <row r="40" spans="3:31" ht="12.75" hidden="1" customHeight="1" x14ac:dyDescent="0.2"/>
    <row r="41" spans="3:31" ht="12.75" hidden="1" customHeight="1" x14ac:dyDescent="0.2"/>
    <row r="42" spans="3:31" ht="12.75" hidden="1" customHeight="1" x14ac:dyDescent="0.2"/>
    <row r="43" spans="3:31" ht="12.75" hidden="1" customHeight="1" x14ac:dyDescent="0.2"/>
    <row r="44" spans="3:31" ht="12.75" hidden="1" customHeight="1" x14ac:dyDescent="0.2"/>
    <row r="45" spans="3:31" ht="12.75" hidden="1" customHeight="1" x14ac:dyDescent="0.2"/>
    <row r="46" spans="3:31" ht="12.75" hidden="1" customHeight="1" x14ac:dyDescent="0.2"/>
    <row r="47" spans="3:31" ht="12.75" hidden="1" customHeight="1" x14ac:dyDescent="0.2"/>
    <row r="48" spans="3:31" ht="12.75" hidden="1" customHeight="1" x14ac:dyDescent="0.2"/>
    <row r="49" ht="12.75" hidden="1" customHeight="1" x14ac:dyDescent="0.2"/>
    <row r="50" ht="12.75" hidden="1" customHeight="1" x14ac:dyDescent="0.2"/>
    <row r="51" ht="12.75" hidden="1" customHeight="1" x14ac:dyDescent="0.2"/>
    <row r="52" ht="12.75" hidden="1" customHeight="1" x14ac:dyDescent="0.2"/>
    <row r="53" ht="12.75" hidden="1" customHeight="1" x14ac:dyDescent="0.2"/>
    <row r="54" ht="12.75" hidden="1" customHeight="1" x14ac:dyDescent="0.2"/>
    <row r="55" ht="12.75" hidden="1" customHeight="1" x14ac:dyDescent="0.2"/>
    <row r="56" ht="12.75" hidden="1" customHeight="1" x14ac:dyDescent="0.2"/>
    <row r="57" ht="12.75" hidden="1" customHeight="1" x14ac:dyDescent="0.2"/>
    <row r="58" ht="12.75" hidden="1" customHeight="1" x14ac:dyDescent="0.2"/>
    <row r="59" ht="12.75" hidden="1" customHeight="1" x14ac:dyDescent="0.2"/>
    <row r="60" ht="12.75" hidden="1" customHeight="1" x14ac:dyDescent="0.2"/>
    <row r="61" ht="12.75" hidden="1" customHeight="1" x14ac:dyDescent="0.2"/>
    <row r="62" ht="12.75" hidden="1" customHeight="1" x14ac:dyDescent="0.2"/>
    <row r="63" ht="12.75" hidden="1" customHeight="1" x14ac:dyDescent="0.2"/>
    <row r="64" ht="12.75" hidden="1" customHeight="1" x14ac:dyDescent="0.2"/>
    <row r="65" ht="12.75" hidden="1" customHeight="1" x14ac:dyDescent="0.2"/>
    <row r="66" ht="12.75" hidden="1" customHeight="1" x14ac:dyDescent="0.2"/>
    <row r="67" ht="12.75" hidden="1" customHeight="1" x14ac:dyDescent="0.2"/>
    <row r="68" ht="12.75" hidden="1" customHeight="1" x14ac:dyDescent="0.2"/>
    <row r="69" ht="12.75" hidden="1" customHeight="1" x14ac:dyDescent="0.2"/>
    <row r="70" ht="12.75" hidden="1" customHeight="1" x14ac:dyDescent="0.2"/>
    <row r="71" ht="12.75" hidden="1" customHeight="1" x14ac:dyDescent="0.2"/>
    <row r="72" ht="12.75" hidden="1" customHeight="1" x14ac:dyDescent="0.2"/>
    <row r="73" ht="12.75" hidden="1" customHeight="1" x14ac:dyDescent="0.2"/>
    <row r="74" ht="12.75" hidden="1" customHeight="1" x14ac:dyDescent="0.2"/>
    <row r="75" ht="12.75" hidden="1" customHeight="1" x14ac:dyDescent="0.2"/>
    <row r="76" ht="12.75" hidden="1" customHeight="1" x14ac:dyDescent="0.2"/>
    <row r="77" ht="12.75" hidden="1" customHeight="1" x14ac:dyDescent="0.2"/>
    <row r="78" ht="12.75" hidden="1" customHeight="1" x14ac:dyDescent="0.2"/>
    <row r="79" ht="12.75" hidden="1" customHeight="1" x14ac:dyDescent="0.2"/>
    <row r="80" ht="12.75" hidden="1" customHeight="1" x14ac:dyDescent="0.2"/>
    <row r="81" ht="12.75" hidden="1" customHeight="1" x14ac:dyDescent="0.2"/>
    <row r="82" ht="12.75" hidden="1" customHeight="1" x14ac:dyDescent="0.2"/>
    <row r="83" ht="12.75" hidden="1" customHeight="1" x14ac:dyDescent="0.2"/>
    <row r="84" ht="12.75" hidden="1" customHeight="1" x14ac:dyDescent="0.2"/>
    <row r="85" ht="12.75" hidden="1" customHeight="1" x14ac:dyDescent="0.2"/>
    <row r="86" ht="12.75" hidden="1" customHeight="1" x14ac:dyDescent="0.2"/>
    <row r="87" ht="12.75" hidden="1" customHeight="1" x14ac:dyDescent="0.2"/>
    <row r="88" ht="12.75" hidden="1" customHeight="1" x14ac:dyDescent="0.2"/>
    <row r="89" ht="12.75" hidden="1" customHeight="1" x14ac:dyDescent="0.2"/>
    <row r="90" ht="12.75" hidden="1" customHeight="1" x14ac:dyDescent="0.2"/>
    <row r="91" ht="12.75" hidden="1" customHeight="1" x14ac:dyDescent="0.2"/>
    <row r="92" ht="12.75" hidden="1" customHeight="1" x14ac:dyDescent="0.2"/>
    <row r="93" ht="12.75" hidden="1" customHeight="1" x14ac:dyDescent="0.2"/>
    <row r="94" ht="12.75" hidden="1" customHeight="1" x14ac:dyDescent="0.2"/>
    <row r="95" ht="12.75" hidden="1" customHeight="1" x14ac:dyDescent="0.2"/>
    <row r="96" ht="12.75" hidden="1" customHeight="1" x14ac:dyDescent="0.2"/>
    <row r="97" ht="12.75" hidden="1" customHeight="1" x14ac:dyDescent="0.2"/>
    <row r="98" ht="12.75" hidden="1" customHeight="1" x14ac:dyDescent="0.2"/>
    <row r="99" ht="12.75" hidden="1" customHeight="1" x14ac:dyDescent="0.2"/>
    <row r="100" ht="12.75" hidden="1" customHeight="1" x14ac:dyDescent="0.2"/>
    <row r="101" ht="12.75" hidden="1" customHeight="1" x14ac:dyDescent="0.2"/>
    <row r="102" ht="12.75" hidden="1" customHeight="1" x14ac:dyDescent="0.2"/>
    <row r="103" ht="12.75" hidden="1" customHeight="1" x14ac:dyDescent="0.2"/>
    <row r="104" ht="12.75" hidden="1" customHeight="1" x14ac:dyDescent="0.2"/>
    <row r="105" ht="12.75" hidden="1" customHeight="1" x14ac:dyDescent="0.2"/>
    <row r="106" ht="12.75" hidden="1" customHeight="1" x14ac:dyDescent="0.2"/>
    <row r="107" ht="12.75" hidden="1" customHeight="1" x14ac:dyDescent="0.2"/>
    <row r="108" ht="12.75" hidden="1" customHeight="1" x14ac:dyDescent="0.2"/>
    <row r="109" ht="12.75" hidden="1" customHeight="1" x14ac:dyDescent="0.2"/>
    <row r="110" ht="12.75" hidden="1" customHeight="1" x14ac:dyDescent="0.2"/>
    <row r="111" ht="12.75" hidden="1" customHeight="1" x14ac:dyDescent="0.2"/>
    <row r="112" ht="12.75" hidden="1" customHeight="1" x14ac:dyDescent="0.2"/>
    <row r="113" ht="12.75" hidden="1" customHeight="1" x14ac:dyDescent="0.2"/>
    <row r="114" ht="12.75" hidden="1" customHeight="1" x14ac:dyDescent="0.2"/>
    <row r="115" ht="12.75" hidden="1" customHeight="1" x14ac:dyDescent="0.2"/>
    <row r="116" ht="12.75" hidden="1" customHeight="1" x14ac:dyDescent="0.2"/>
    <row r="117" ht="12.75" hidden="1" customHeight="1" x14ac:dyDescent="0.2"/>
    <row r="118" ht="12.75" hidden="1" customHeight="1" x14ac:dyDescent="0.2"/>
    <row r="119" ht="12.75" hidden="1" customHeight="1" x14ac:dyDescent="0.2"/>
    <row r="120" ht="12.75" hidden="1" customHeight="1" x14ac:dyDescent="0.2"/>
    <row r="121" ht="12.75" hidden="1" customHeight="1" x14ac:dyDescent="0.2"/>
    <row r="122" ht="12.75" hidden="1" customHeight="1" x14ac:dyDescent="0.2"/>
    <row r="123" ht="12.75" hidden="1" customHeight="1" x14ac:dyDescent="0.2"/>
    <row r="124" ht="12.75" hidden="1" customHeight="1" x14ac:dyDescent="0.2"/>
    <row r="125" ht="12.75" hidden="1" customHeight="1" x14ac:dyDescent="0.2"/>
    <row r="126" ht="12.75" hidden="1" customHeight="1" x14ac:dyDescent="0.2"/>
    <row r="127" ht="12.75" hidden="1" customHeight="1" x14ac:dyDescent="0.2"/>
    <row r="128" ht="12.75" hidden="1" customHeight="1" x14ac:dyDescent="0.2"/>
    <row r="129" ht="12.75" hidden="1" customHeight="1" x14ac:dyDescent="0.2"/>
    <row r="130" ht="12.75" hidden="1" customHeight="1" x14ac:dyDescent="0.2"/>
    <row r="131" ht="12.75" hidden="1" customHeight="1" x14ac:dyDescent="0.2"/>
    <row r="132" ht="12.75" hidden="1" customHeight="1" x14ac:dyDescent="0.2"/>
    <row r="133" ht="12.75" hidden="1" customHeight="1" x14ac:dyDescent="0.2"/>
    <row r="134" ht="12.75" hidden="1" customHeight="1" x14ac:dyDescent="0.2"/>
    <row r="135" ht="12.75" hidden="1" customHeight="1" x14ac:dyDescent="0.2"/>
    <row r="136" ht="12.75" hidden="1" customHeight="1" x14ac:dyDescent="0.2"/>
    <row r="137" ht="12.75" hidden="1" customHeight="1" x14ac:dyDescent="0.2"/>
    <row r="138" ht="12.75" hidden="1" customHeight="1" x14ac:dyDescent="0.2"/>
    <row r="139" ht="12.75" hidden="1" customHeight="1" x14ac:dyDescent="0.2"/>
    <row r="140" ht="12.75" hidden="1" customHeight="1" x14ac:dyDescent="0.2"/>
    <row r="141" ht="12.75" hidden="1" customHeight="1" x14ac:dyDescent="0.2"/>
    <row r="142" ht="12.75" hidden="1" customHeight="1" x14ac:dyDescent="0.2"/>
    <row r="143" ht="12.75" hidden="1" customHeight="1" x14ac:dyDescent="0.2"/>
    <row r="144" ht="12.75" hidden="1" customHeight="1" x14ac:dyDescent="0.2"/>
    <row r="145" ht="12.75" hidden="1" customHeight="1" x14ac:dyDescent="0.2"/>
    <row r="146" ht="12.75" hidden="1" customHeight="1" x14ac:dyDescent="0.2"/>
    <row r="147" ht="12.75" hidden="1" customHeight="1" x14ac:dyDescent="0.2"/>
    <row r="148" ht="12.75" hidden="1" customHeight="1" x14ac:dyDescent="0.2"/>
    <row r="149" ht="12.75" hidden="1" customHeight="1" x14ac:dyDescent="0.2"/>
    <row r="150" ht="12.75" hidden="1" customHeight="1" x14ac:dyDescent="0.2"/>
    <row r="151" ht="12.75" hidden="1" customHeight="1" x14ac:dyDescent="0.2"/>
    <row r="152" ht="12.75" hidden="1" customHeight="1" x14ac:dyDescent="0.2"/>
    <row r="153" ht="12.75" hidden="1" customHeight="1" x14ac:dyDescent="0.2"/>
    <row r="154" ht="12.75" hidden="1" customHeight="1" x14ac:dyDescent="0.2"/>
    <row r="155" ht="12.75" hidden="1" customHeight="1" x14ac:dyDescent="0.2"/>
    <row r="156" ht="12.75" hidden="1" customHeight="1" x14ac:dyDescent="0.2"/>
    <row r="157" ht="12.75" hidden="1" customHeight="1" x14ac:dyDescent="0.2"/>
    <row r="158" ht="12.75" hidden="1" customHeight="1" x14ac:dyDescent="0.2"/>
    <row r="159" ht="12.75" hidden="1" customHeight="1" x14ac:dyDescent="0.2"/>
    <row r="160" ht="12.75" hidden="1" customHeight="1" x14ac:dyDescent="0.2"/>
    <row r="161" ht="12.75" hidden="1" customHeight="1" x14ac:dyDescent="0.2"/>
    <row r="162" ht="12.75" hidden="1" customHeight="1" x14ac:dyDescent="0.2"/>
    <row r="163" ht="12.75" hidden="1" customHeight="1" x14ac:dyDescent="0.2"/>
    <row r="164" ht="12.75" hidden="1" customHeight="1" x14ac:dyDescent="0.2"/>
    <row r="165" ht="12.75" hidden="1" customHeight="1" x14ac:dyDescent="0.2"/>
    <row r="166" ht="12.75" hidden="1" customHeight="1" x14ac:dyDescent="0.2"/>
    <row r="167" ht="12.75" hidden="1" customHeight="1" x14ac:dyDescent="0.2"/>
    <row r="168" ht="12.75" hidden="1" customHeight="1" x14ac:dyDescent="0.2"/>
    <row r="169" ht="12.75" hidden="1" customHeight="1" x14ac:dyDescent="0.2"/>
    <row r="170" ht="12.75" hidden="1" customHeight="1" x14ac:dyDescent="0.2"/>
    <row r="171" ht="12.75" hidden="1" customHeight="1" x14ac:dyDescent="0.2"/>
    <row r="172" ht="12.75" hidden="1" customHeight="1" x14ac:dyDescent="0.2"/>
    <row r="173" ht="12.75" hidden="1" customHeight="1" x14ac:dyDescent="0.2"/>
    <row r="174" ht="12.75" hidden="1" customHeight="1" x14ac:dyDescent="0.2"/>
    <row r="175" ht="12.75" hidden="1" customHeight="1" x14ac:dyDescent="0.2"/>
    <row r="176" ht="12.75" hidden="1" customHeight="1" x14ac:dyDescent="0.2"/>
    <row r="177" ht="12.75" hidden="1" customHeight="1" x14ac:dyDescent="0.2"/>
    <row r="178" ht="12.75" hidden="1" customHeight="1" x14ac:dyDescent="0.2"/>
    <row r="179" ht="12.75" hidden="1" customHeight="1" x14ac:dyDescent="0.2"/>
    <row r="180" ht="12.75" hidden="1" customHeight="1" x14ac:dyDescent="0.2"/>
    <row r="181" ht="12.75" hidden="1" customHeight="1" x14ac:dyDescent="0.2"/>
    <row r="182" ht="12.75" hidden="1" customHeight="1" x14ac:dyDescent="0.2"/>
    <row r="183" ht="12.75" hidden="1" customHeight="1" x14ac:dyDescent="0.2"/>
    <row r="184" ht="12.75" hidden="1" customHeight="1" x14ac:dyDescent="0.2"/>
    <row r="185" ht="12.75" hidden="1" customHeight="1" x14ac:dyDescent="0.2"/>
    <row r="186" ht="12.75" hidden="1" customHeight="1" x14ac:dyDescent="0.2"/>
    <row r="187" ht="12.75" hidden="1" customHeight="1" x14ac:dyDescent="0.2"/>
    <row r="188" ht="12.75" hidden="1" customHeight="1" x14ac:dyDescent="0.2"/>
    <row r="189" ht="12.75" hidden="1" customHeight="1" x14ac:dyDescent="0.2"/>
    <row r="190" ht="12.75" hidden="1" customHeight="1" x14ac:dyDescent="0.2"/>
    <row r="191" ht="12.75" hidden="1" customHeight="1" x14ac:dyDescent="0.2"/>
    <row r="192" ht="12.75" hidden="1" customHeight="1" x14ac:dyDescent="0.2"/>
    <row r="193" ht="12.75" hidden="1" customHeight="1" x14ac:dyDescent="0.2"/>
    <row r="194" ht="12.75" hidden="1" customHeight="1" x14ac:dyDescent="0.2"/>
    <row r="195" ht="12.75" hidden="1" customHeight="1" x14ac:dyDescent="0.2"/>
    <row r="196" ht="12.75" hidden="1" customHeight="1" x14ac:dyDescent="0.2"/>
    <row r="197" ht="12.75" hidden="1" customHeight="1" x14ac:dyDescent="0.2"/>
    <row r="198" ht="12.75" hidden="1" customHeight="1" x14ac:dyDescent="0.2"/>
    <row r="199" ht="12.75" hidden="1" customHeight="1" x14ac:dyDescent="0.2"/>
    <row r="200" ht="12.75" hidden="1" customHeight="1" x14ac:dyDescent="0.2"/>
    <row r="201" ht="12.75" hidden="1" customHeight="1" x14ac:dyDescent="0.2"/>
    <row r="202" ht="12.75" hidden="1" customHeight="1" x14ac:dyDescent="0.2"/>
    <row r="203" ht="12.75" hidden="1" customHeight="1" x14ac:dyDescent="0.2"/>
  </sheetData>
  <sheetProtection selectLockedCells="1"/>
  <mergeCells count="40">
    <mergeCell ref="M19:N19"/>
    <mergeCell ref="U22:W22"/>
    <mergeCell ref="C22:E22"/>
    <mergeCell ref="F22:H22"/>
    <mergeCell ref="I22:K22"/>
    <mergeCell ref="L22:N22"/>
    <mergeCell ref="O22:Q22"/>
    <mergeCell ref="R22:T22"/>
    <mergeCell ref="K4:L4"/>
    <mergeCell ref="M4:N4"/>
    <mergeCell ref="O4:P4"/>
    <mergeCell ref="O19:P19"/>
    <mergeCell ref="C20:D20"/>
    <mergeCell ref="E20:F20"/>
    <mergeCell ref="G20:H20"/>
    <mergeCell ref="I20:J20"/>
    <mergeCell ref="K20:L20"/>
    <mergeCell ref="M20:N20"/>
    <mergeCell ref="O20:P20"/>
    <mergeCell ref="C19:D19"/>
    <mergeCell ref="E19:F19"/>
    <mergeCell ref="G19:H19"/>
    <mergeCell ref="I19:J19"/>
    <mergeCell ref="K19:L19"/>
    <mergeCell ref="J1:S2"/>
    <mergeCell ref="A3:A4"/>
    <mergeCell ref="B3:B4"/>
    <mergeCell ref="C3:D3"/>
    <mergeCell ref="E3:F3"/>
    <mergeCell ref="G3:H3"/>
    <mergeCell ref="I3:J3"/>
    <mergeCell ref="K3:L3"/>
    <mergeCell ref="M3:N3"/>
    <mergeCell ref="O3:P3"/>
    <mergeCell ref="Q3:Q4"/>
    <mergeCell ref="R3:R4"/>
    <mergeCell ref="C4:D4"/>
    <mergeCell ref="E4:F4"/>
    <mergeCell ref="G4:H4"/>
    <mergeCell ref="I4:J4"/>
  </mergeCells>
  <conditionalFormatting sqref="R20:T20">
    <cfRule type="cellIs" dxfId="19" priority="27" operator="lessThanOrEqual">
      <formula>#REF!</formula>
    </cfRule>
    <cfRule type="cellIs" dxfId="18" priority="28" operator="greaterThan">
      <formula>#REF!</formula>
    </cfRule>
  </conditionalFormatting>
  <conditionalFormatting sqref="R19:T19">
    <cfRule type="cellIs" dxfId="17" priority="29" operator="greaterThan">
      <formula>#REF!</formula>
    </cfRule>
    <cfRule type="cellIs" dxfId="16" priority="30" operator="lessThanOrEqual">
      <formula>#REF!</formula>
    </cfRule>
  </conditionalFormatting>
  <dataValidations count="2">
    <dataValidation type="list" allowBlank="1" showInputMessage="1" showErrorMessage="1" sqref="C5:P18">
      <formula1>TIME</formula1>
    </dataValidation>
    <dataValidation type="decimal" allowBlank="1" showInputMessage="1" showErrorMessage="1" sqref="A3:A4 C4:P4">
      <formula1>0</formula1>
      <formula2>24</formula2>
    </dataValidation>
  </dataValidations>
  <printOptions horizontalCentered="1" verticalCentered="1"/>
  <pageMargins left="0.23622047244094491" right="0.23622047244094491" top="0.19685039370078741" bottom="0" header="0.31496062992125984" footer="0.31496062992125984"/>
  <pageSetup paperSize="9" scale="108" orientation="landscape" horizontalDpi="4294967293" r:id="rId1"/>
  <headerFooter alignWithMargins="0">
    <oddFooter>&amp;C&amp;D    &amp;T</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03"/>
  <sheetViews>
    <sheetView zoomScaleNormal="100" zoomScaleSheetLayoutView="80" workbookViewId="0">
      <selection activeCell="Q20" sqref="Q20"/>
    </sheetView>
  </sheetViews>
  <sheetFormatPr defaultColWidth="9.140625" defaultRowHeight="12.75" customHeight="1" zeroHeight="1" x14ac:dyDescent="0.2"/>
  <cols>
    <col min="1" max="1" width="19.28515625" style="13" customWidth="1"/>
    <col min="2" max="2" width="5.140625" style="102" bestFit="1" customWidth="1"/>
    <col min="3" max="3" width="6.28515625" style="13" bestFit="1" customWidth="1"/>
    <col min="4" max="4" width="6" style="13" customWidth="1"/>
    <col min="5" max="5" width="7" style="13" bestFit="1" customWidth="1"/>
    <col min="6" max="6" width="6.28515625" style="13" bestFit="1" customWidth="1"/>
    <col min="7" max="7" width="6.85546875" style="13" bestFit="1" customWidth="1"/>
    <col min="8" max="8" width="7.5703125" style="13" bestFit="1" customWidth="1"/>
    <col min="9" max="9" width="6.85546875" style="13" customWidth="1"/>
    <col min="10" max="10" width="6" style="13" bestFit="1" customWidth="1"/>
    <col min="11" max="11" width="6" style="13" customWidth="1"/>
    <col min="12" max="12" width="7.140625" style="13" bestFit="1" customWidth="1"/>
    <col min="13" max="13" width="6" style="13" customWidth="1"/>
    <col min="14" max="14" width="6.28515625" style="13" bestFit="1" customWidth="1"/>
    <col min="15" max="15" width="6.85546875" style="13" customWidth="1"/>
    <col min="16" max="16" width="7.140625" style="13" bestFit="1" customWidth="1"/>
    <col min="17" max="17" width="8.140625" style="13" bestFit="1" customWidth="1"/>
    <col min="18" max="18" width="8.28515625" style="102" bestFit="1" customWidth="1"/>
    <col min="19" max="19" width="6" style="13" bestFit="1" customWidth="1"/>
    <col min="20" max="21" width="18" style="13" bestFit="1" customWidth="1"/>
    <col min="22" max="22" width="9.85546875" style="13" bestFit="1" customWidth="1"/>
    <col min="23" max="23" width="11.28515625" style="13" customWidth="1"/>
    <col min="24" max="24" width="8.42578125" style="13" customWidth="1"/>
    <col min="25" max="25" width="7" style="13" customWidth="1"/>
    <col min="26" max="28" width="9.140625" style="13"/>
    <col min="29" max="29" width="11.42578125" style="13" customWidth="1"/>
    <col min="30" max="30" width="3.42578125" style="13" customWidth="1"/>
    <col min="31" max="31" width="11.42578125" style="102" customWidth="1"/>
    <col min="32" max="32" width="11.42578125" style="13" customWidth="1"/>
    <col min="33" max="16384" width="9.140625" style="13"/>
  </cols>
  <sheetData>
    <row r="1" spans="1:31" ht="17.100000000000001" customHeight="1" x14ac:dyDescent="0.2">
      <c r="A1" s="11"/>
      <c r="B1" s="31"/>
      <c r="C1" s="11"/>
      <c r="D1" s="11"/>
      <c r="E1" s="11"/>
      <c r="F1" s="12"/>
      <c r="H1" s="14" t="s">
        <v>8</v>
      </c>
      <c r="I1" s="15">
        <v>50</v>
      </c>
      <c r="J1" s="109"/>
      <c r="K1" s="109"/>
      <c r="L1" s="109"/>
      <c r="M1" s="109"/>
      <c r="N1" s="109"/>
      <c r="O1" s="109"/>
      <c r="P1" s="109"/>
      <c r="Q1" s="109"/>
      <c r="R1" s="109"/>
      <c r="S1" s="109"/>
    </row>
    <row r="2" spans="1:31" ht="17.100000000000001" customHeight="1" thickBot="1" x14ac:dyDescent="0.25">
      <c r="A2" s="12"/>
      <c r="B2" s="32"/>
      <c r="C2" s="40"/>
      <c r="D2" s="40"/>
      <c r="E2" s="40"/>
      <c r="F2" s="40"/>
      <c r="G2" s="40"/>
      <c r="H2" s="40"/>
      <c r="I2" s="40"/>
      <c r="J2" s="109"/>
      <c r="K2" s="109"/>
      <c r="L2" s="109"/>
      <c r="M2" s="109"/>
      <c r="N2" s="109"/>
      <c r="O2" s="109"/>
      <c r="P2" s="109"/>
      <c r="Q2" s="109"/>
      <c r="R2" s="109"/>
      <c r="S2" s="109"/>
      <c r="U2" s="11"/>
      <c r="Y2" s="11"/>
      <c r="Z2" s="16"/>
      <c r="AC2" s="102"/>
      <c r="AE2" s="13"/>
    </row>
    <row r="3" spans="1:31" ht="17.100000000000001" customHeight="1" x14ac:dyDescent="0.2">
      <c r="A3" s="110" t="s">
        <v>9</v>
      </c>
      <c r="B3" s="112" t="s">
        <v>29</v>
      </c>
      <c r="C3" s="114">
        <f>VLOOKUP($I$1,BUDGET!$I:$J,2,)</f>
        <v>42344</v>
      </c>
      <c r="D3" s="115"/>
      <c r="E3" s="114">
        <f>VLOOKUP($I$1,BUDGET!$I:$J,2,)+1</f>
        <v>42345</v>
      </c>
      <c r="F3" s="115"/>
      <c r="G3" s="114">
        <f>VLOOKUP($I$1,BUDGET!$I:$J,2,)+2</f>
        <v>42346</v>
      </c>
      <c r="H3" s="115"/>
      <c r="I3" s="114">
        <f>VLOOKUP($I$1,BUDGET!$I:$J,2,)+3</f>
        <v>42347</v>
      </c>
      <c r="J3" s="115"/>
      <c r="K3" s="114">
        <f>VLOOKUP($I$1,BUDGET!$I:$J,2,)+4</f>
        <v>42348</v>
      </c>
      <c r="L3" s="115"/>
      <c r="M3" s="114">
        <f>VLOOKUP($I$1,BUDGET!$I:$J,2,)+5</f>
        <v>42349</v>
      </c>
      <c r="N3" s="115"/>
      <c r="O3" s="114">
        <f>VLOOKUP($I$1,BUDGET!$I:$J,2,)+6</f>
        <v>42350</v>
      </c>
      <c r="P3" s="115"/>
      <c r="Q3" s="116" t="s">
        <v>10</v>
      </c>
      <c r="R3" s="118" t="s">
        <v>30</v>
      </c>
      <c r="S3" s="13" t="s">
        <v>0</v>
      </c>
      <c r="AB3" s="102"/>
      <c r="AE3" s="13"/>
    </row>
    <row r="4" spans="1:31" ht="17.100000000000001" customHeight="1" thickBot="1" x14ac:dyDescent="0.25">
      <c r="A4" s="111"/>
      <c r="B4" s="113"/>
      <c r="C4" s="120" t="s">
        <v>11</v>
      </c>
      <c r="D4" s="108"/>
      <c r="E4" s="107" t="s">
        <v>12</v>
      </c>
      <c r="F4" s="108"/>
      <c r="G4" s="107" t="s">
        <v>13</v>
      </c>
      <c r="H4" s="108"/>
      <c r="I4" s="107" t="s">
        <v>14</v>
      </c>
      <c r="J4" s="108"/>
      <c r="K4" s="107" t="s">
        <v>15</v>
      </c>
      <c r="L4" s="108"/>
      <c r="M4" s="107" t="s">
        <v>16</v>
      </c>
      <c r="N4" s="108"/>
      <c r="O4" s="107" t="s">
        <v>17</v>
      </c>
      <c r="P4" s="108"/>
      <c r="Q4" s="117"/>
      <c r="R4" s="119"/>
      <c r="AC4" s="18" t="s">
        <v>0</v>
      </c>
    </row>
    <row r="5" spans="1:31" ht="17.100000000000001" customHeight="1" x14ac:dyDescent="0.2">
      <c r="A5" s="82" t="s">
        <v>65</v>
      </c>
      <c r="B5" s="33"/>
      <c r="C5" s="86"/>
      <c r="D5" s="87"/>
      <c r="E5" s="86"/>
      <c r="F5" s="87"/>
      <c r="G5" s="86"/>
      <c r="H5" s="87"/>
      <c r="I5" s="88"/>
      <c r="J5" s="89"/>
      <c r="K5" s="88"/>
      <c r="L5" s="89"/>
      <c r="M5" s="86"/>
      <c r="N5" s="87"/>
      <c r="O5" s="86"/>
      <c r="P5" s="87"/>
      <c r="Q5" s="90">
        <f t="shared" ref="Q5:Q18" si="0">X23</f>
        <v>0</v>
      </c>
      <c r="R5" s="91">
        <f>COUNTBLANK(C5:P5)/2</f>
        <v>7</v>
      </c>
      <c r="S5" s="19"/>
    </row>
    <row r="6" spans="1:31" ht="17.100000000000001" customHeight="1" x14ac:dyDescent="0.2">
      <c r="A6" s="83" t="s">
        <v>66</v>
      </c>
      <c r="B6" s="34"/>
      <c r="C6" s="86"/>
      <c r="D6" s="87"/>
      <c r="E6" s="86"/>
      <c r="F6" s="87"/>
      <c r="G6" s="86"/>
      <c r="H6" s="87"/>
      <c r="I6" s="86"/>
      <c r="J6" s="92"/>
      <c r="K6" s="86"/>
      <c r="L6" s="87"/>
      <c r="M6" s="86"/>
      <c r="N6" s="87"/>
      <c r="O6" s="86"/>
      <c r="P6" s="92"/>
      <c r="Q6" s="93">
        <f t="shared" si="0"/>
        <v>0</v>
      </c>
      <c r="R6" s="91">
        <f t="shared" ref="R6:R18" si="1">COUNTBLANK(C6:P6)/2</f>
        <v>7</v>
      </c>
      <c r="S6" s="19"/>
    </row>
    <row r="7" spans="1:31" ht="17.100000000000001" customHeight="1" x14ac:dyDescent="0.2">
      <c r="A7" s="83" t="s">
        <v>67</v>
      </c>
      <c r="B7" s="34"/>
      <c r="C7" s="86"/>
      <c r="D7" s="87"/>
      <c r="E7" s="86"/>
      <c r="F7" s="87"/>
      <c r="G7" s="86"/>
      <c r="H7" s="87"/>
      <c r="I7" s="86"/>
      <c r="J7" s="87"/>
      <c r="K7" s="86"/>
      <c r="L7" s="87"/>
      <c r="M7" s="86"/>
      <c r="N7" s="87"/>
      <c r="O7" s="86"/>
      <c r="P7" s="87"/>
      <c r="Q7" s="93">
        <f t="shared" si="0"/>
        <v>0</v>
      </c>
      <c r="R7" s="91">
        <f t="shared" si="1"/>
        <v>7</v>
      </c>
      <c r="S7" s="19"/>
    </row>
    <row r="8" spans="1:31" ht="17.100000000000001" customHeight="1" x14ac:dyDescent="0.2">
      <c r="A8" s="83" t="s">
        <v>68</v>
      </c>
      <c r="B8" s="34"/>
      <c r="C8" s="86"/>
      <c r="D8" s="87"/>
      <c r="E8" s="86"/>
      <c r="F8" s="87"/>
      <c r="G8" s="86"/>
      <c r="H8" s="87"/>
      <c r="I8" s="86"/>
      <c r="J8" s="87"/>
      <c r="K8" s="86"/>
      <c r="L8" s="87"/>
      <c r="M8" s="86"/>
      <c r="N8" s="87"/>
      <c r="O8" s="86"/>
      <c r="P8" s="87"/>
      <c r="Q8" s="93">
        <f t="shared" si="0"/>
        <v>0</v>
      </c>
      <c r="R8" s="91">
        <f t="shared" si="1"/>
        <v>7</v>
      </c>
      <c r="S8" s="19"/>
    </row>
    <row r="9" spans="1:31" ht="17.100000000000001" customHeight="1" x14ac:dyDescent="0.2">
      <c r="A9" s="83" t="s">
        <v>69</v>
      </c>
      <c r="B9" s="34"/>
      <c r="C9" s="86"/>
      <c r="D9" s="87"/>
      <c r="E9" s="86"/>
      <c r="F9" s="87"/>
      <c r="G9" s="86"/>
      <c r="H9" s="87"/>
      <c r="I9" s="86"/>
      <c r="J9" s="87"/>
      <c r="K9" s="86"/>
      <c r="L9" s="87"/>
      <c r="M9" s="86"/>
      <c r="N9" s="87"/>
      <c r="O9" s="86"/>
      <c r="P9" s="87"/>
      <c r="Q9" s="93">
        <f t="shared" si="0"/>
        <v>0</v>
      </c>
      <c r="R9" s="91">
        <f t="shared" si="1"/>
        <v>7</v>
      </c>
      <c r="S9" s="19"/>
    </row>
    <row r="10" spans="1:31" ht="17.100000000000001" customHeight="1" x14ac:dyDescent="0.2">
      <c r="A10" s="83" t="s">
        <v>70</v>
      </c>
      <c r="B10" s="34"/>
      <c r="C10" s="86"/>
      <c r="D10" s="87"/>
      <c r="E10" s="86"/>
      <c r="F10" s="87"/>
      <c r="G10" s="86"/>
      <c r="H10" s="87"/>
      <c r="I10" s="86"/>
      <c r="J10" s="87"/>
      <c r="K10" s="86"/>
      <c r="L10" s="87"/>
      <c r="M10" s="86"/>
      <c r="N10" s="87"/>
      <c r="O10" s="86"/>
      <c r="P10" s="87"/>
      <c r="Q10" s="93">
        <f t="shared" si="0"/>
        <v>0</v>
      </c>
      <c r="R10" s="91">
        <f t="shared" si="1"/>
        <v>7</v>
      </c>
      <c r="S10" s="19"/>
    </row>
    <row r="11" spans="1:31" ht="17.100000000000001" customHeight="1" x14ac:dyDescent="0.2">
      <c r="A11" s="83" t="s">
        <v>71</v>
      </c>
      <c r="B11" s="34"/>
      <c r="C11" s="86"/>
      <c r="D11" s="87"/>
      <c r="E11" s="86"/>
      <c r="F11" s="87"/>
      <c r="G11" s="86"/>
      <c r="H11" s="87"/>
      <c r="I11" s="86"/>
      <c r="J11" s="87"/>
      <c r="K11" s="86"/>
      <c r="L11" s="87"/>
      <c r="M11" s="86"/>
      <c r="N11" s="87"/>
      <c r="O11" s="86"/>
      <c r="P11" s="87"/>
      <c r="Q11" s="93">
        <f t="shared" si="0"/>
        <v>0</v>
      </c>
      <c r="R11" s="91">
        <f t="shared" si="1"/>
        <v>7</v>
      </c>
      <c r="S11" s="19"/>
    </row>
    <row r="12" spans="1:31" ht="17.100000000000001" customHeight="1" x14ac:dyDescent="0.2">
      <c r="A12" s="83" t="s">
        <v>72</v>
      </c>
      <c r="B12" s="34"/>
      <c r="C12" s="86"/>
      <c r="D12" s="87"/>
      <c r="E12" s="86"/>
      <c r="F12" s="87"/>
      <c r="G12" s="86"/>
      <c r="H12" s="87"/>
      <c r="I12" s="86"/>
      <c r="J12" s="87"/>
      <c r="K12" s="86"/>
      <c r="L12" s="87"/>
      <c r="M12" s="86"/>
      <c r="N12" s="87"/>
      <c r="O12" s="86"/>
      <c r="P12" s="87"/>
      <c r="Q12" s="93">
        <f t="shared" si="0"/>
        <v>0</v>
      </c>
      <c r="R12" s="91">
        <f t="shared" si="1"/>
        <v>7</v>
      </c>
      <c r="S12" s="19"/>
    </row>
    <row r="13" spans="1:31" ht="17.100000000000001" customHeight="1" x14ac:dyDescent="0.2">
      <c r="A13" s="83" t="s">
        <v>73</v>
      </c>
      <c r="B13" s="34"/>
      <c r="C13" s="86"/>
      <c r="D13" s="87"/>
      <c r="E13" s="86"/>
      <c r="F13" s="87"/>
      <c r="G13" s="86"/>
      <c r="H13" s="87"/>
      <c r="I13" s="86"/>
      <c r="J13" s="87"/>
      <c r="K13" s="86"/>
      <c r="L13" s="87"/>
      <c r="M13" s="86"/>
      <c r="N13" s="87"/>
      <c r="O13" s="86"/>
      <c r="P13" s="87"/>
      <c r="Q13" s="93">
        <f t="shared" si="0"/>
        <v>0</v>
      </c>
      <c r="R13" s="91">
        <f t="shared" si="1"/>
        <v>7</v>
      </c>
      <c r="S13" s="19"/>
    </row>
    <row r="14" spans="1:31" ht="17.100000000000001" customHeight="1" x14ac:dyDescent="0.2">
      <c r="A14" s="83" t="s">
        <v>75</v>
      </c>
      <c r="B14" s="34"/>
      <c r="C14" s="86"/>
      <c r="D14" s="87"/>
      <c r="E14" s="86"/>
      <c r="F14" s="87"/>
      <c r="G14" s="86"/>
      <c r="H14" s="87"/>
      <c r="I14" s="86"/>
      <c r="J14" s="87"/>
      <c r="K14" s="86"/>
      <c r="L14" s="87"/>
      <c r="M14" s="86"/>
      <c r="N14" s="87"/>
      <c r="O14" s="86"/>
      <c r="P14" s="87"/>
      <c r="Q14" s="93">
        <f t="shared" si="0"/>
        <v>0</v>
      </c>
      <c r="R14" s="91">
        <f t="shared" si="1"/>
        <v>7</v>
      </c>
      <c r="S14" s="19"/>
    </row>
    <row r="15" spans="1:31" ht="17.100000000000001" customHeight="1" x14ac:dyDescent="0.2">
      <c r="A15" s="83" t="s">
        <v>74</v>
      </c>
      <c r="B15" s="34"/>
      <c r="C15" s="86"/>
      <c r="D15" s="87"/>
      <c r="E15" s="86"/>
      <c r="F15" s="87"/>
      <c r="G15" s="86"/>
      <c r="H15" s="87"/>
      <c r="I15" s="86"/>
      <c r="J15" s="87"/>
      <c r="K15" s="86"/>
      <c r="L15" s="87"/>
      <c r="M15" s="86"/>
      <c r="N15" s="87"/>
      <c r="O15" s="86"/>
      <c r="P15" s="87"/>
      <c r="Q15" s="93">
        <f t="shared" si="0"/>
        <v>0</v>
      </c>
      <c r="R15" s="91">
        <f t="shared" si="1"/>
        <v>7</v>
      </c>
      <c r="S15" s="19"/>
    </row>
    <row r="16" spans="1:31" ht="17.100000000000001" customHeight="1" x14ac:dyDescent="0.2">
      <c r="A16" s="84"/>
      <c r="B16" s="34"/>
      <c r="C16" s="86"/>
      <c r="D16" s="92"/>
      <c r="E16" s="86"/>
      <c r="F16" s="92"/>
      <c r="G16" s="86"/>
      <c r="H16" s="92"/>
      <c r="I16" s="86"/>
      <c r="J16" s="92"/>
      <c r="K16" s="86"/>
      <c r="L16" s="92"/>
      <c r="M16" s="86"/>
      <c r="N16" s="92"/>
      <c r="O16" s="86"/>
      <c r="P16" s="92"/>
      <c r="Q16" s="93">
        <f t="shared" si="0"/>
        <v>0</v>
      </c>
      <c r="R16" s="91">
        <f t="shared" si="1"/>
        <v>7</v>
      </c>
      <c r="S16" s="19"/>
    </row>
    <row r="17" spans="1:31" ht="17.100000000000001" customHeight="1" x14ac:dyDescent="0.2">
      <c r="A17" s="84"/>
      <c r="B17" s="34"/>
      <c r="C17" s="86"/>
      <c r="D17" s="92"/>
      <c r="E17" s="86"/>
      <c r="F17" s="92"/>
      <c r="G17" s="86"/>
      <c r="H17" s="92"/>
      <c r="I17" s="86"/>
      <c r="J17" s="92"/>
      <c r="K17" s="86"/>
      <c r="L17" s="92"/>
      <c r="M17" s="86"/>
      <c r="N17" s="92"/>
      <c r="O17" s="86"/>
      <c r="P17" s="92"/>
      <c r="Q17" s="93">
        <f t="shared" si="0"/>
        <v>0</v>
      </c>
      <c r="R17" s="91">
        <f t="shared" si="1"/>
        <v>7</v>
      </c>
      <c r="S17" s="19"/>
    </row>
    <row r="18" spans="1:31" ht="17.100000000000001" customHeight="1" thickBot="1" x14ac:dyDescent="0.25">
      <c r="A18" s="85"/>
      <c r="B18" s="35"/>
      <c r="C18" s="94"/>
      <c r="D18" s="95"/>
      <c r="E18" s="94"/>
      <c r="F18" s="95"/>
      <c r="G18" s="94"/>
      <c r="H18" s="95"/>
      <c r="I18" s="94"/>
      <c r="J18" s="95"/>
      <c r="K18" s="94"/>
      <c r="L18" s="95"/>
      <c r="M18" s="94"/>
      <c r="N18" s="95"/>
      <c r="O18" s="94"/>
      <c r="P18" s="95"/>
      <c r="Q18" s="96">
        <f t="shared" si="0"/>
        <v>0</v>
      </c>
      <c r="R18" s="97">
        <f t="shared" si="1"/>
        <v>7</v>
      </c>
      <c r="S18" s="19"/>
    </row>
    <row r="19" spans="1:31" ht="17.100000000000001" customHeight="1" x14ac:dyDescent="0.2">
      <c r="A19" s="18" t="s">
        <v>18</v>
      </c>
      <c r="B19" s="36">
        <f>SUM(B5:B18)</f>
        <v>0</v>
      </c>
      <c r="C19" s="105">
        <f>E37</f>
        <v>0</v>
      </c>
      <c r="D19" s="105"/>
      <c r="E19" s="105">
        <f>H37</f>
        <v>0</v>
      </c>
      <c r="F19" s="105"/>
      <c r="G19" s="105">
        <f>K37</f>
        <v>0</v>
      </c>
      <c r="H19" s="105"/>
      <c r="I19" s="105">
        <f>N37</f>
        <v>0</v>
      </c>
      <c r="J19" s="105"/>
      <c r="K19" s="105">
        <f>Q37</f>
        <v>0</v>
      </c>
      <c r="L19" s="105"/>
      <c r="M19" s="105">
        <f>T37</f>
        <v>0</v>
      </c>
      <c r="N19" s="105"/>
      <c r="O19" s="105">
        <f>W37</f>
        <v>0</v>
      </c>
      <c r="P19" s="105"/>
      <c r="Q19" s="38">
        <f>SUM(Q5:Q18)</f>
        <v>0</v>
      </c>
      <c r="R19" s="20"/>
      <c r="S19" s="19"/>
      <c r="T19" s="19"/>
    </row>
    <row r="20" spans="1:31" ht="17.100000000000001" customHeight="1" x14ac:dyDescent="0.2">
      <c r="A20" s="18" t="s">
        <v>28</v>
      </c>
      <c r="B20" s="36"/>
      <c r="C20" s="106">
        <f>COUNTA(D5:D15)-COUNTIF(D5:D15,"H")-COUNTIF(D5:D15,"T")-COUNTIF(D5:D15,"S")-COUNTIF(D5:D15,"AA")-COUNTIF(D5:D15,"AU")-COUNTIF(D5:D15,"FI")-COUNTIF(D5:D15,"HOS")-COUNTIF(D5:D15,"GD")</f>
        <v>0</v>
      </c>
      <c r="D20" s="106"/>
      <c r="E20" s="106">
        <f t="shared" ref="E20" si="2">COUNTA(F5:F15)-COUNTIF(F5:F15,"H")-COUNTIF(F5:F15,"T")-COUNTIF(F5:F15,"S")-COUNTIF(F5:F15,"AA")-COUNTIF(F5:F15,"AU")-COUNTIF(F5:F15,"FI")-COUNTIF(F5:F15,"HOS")-COUNTIF(F5:F15,"GD")</f>
        <v>0</v>
      </c>
      <c r="F20" s="106"/>
      <c r="G20" s="106">
        <f t="shared" ref="G20" si="3">COUNTA(H5:H15)-COUNTIF(H5:H15,"H")-COUNTIF(H5:H15,"T")-COUNTIF(H5:H15,"S")-COUNTIF(H5:H15,"AA")-COUNTIF(H5:H15,"AU")-COUNTIF(H5:H15,"FI")-COUNTIF(H5:H15,"HOS")-COUNTIF(H5:H15,"GD")</f>
        <v>0</v>
      </c>
      <c r="H20" s="106"/>
      <c r="I20" s="106">
        <f t="shared" ref="I20" si="4">COUNTA(J5:J15)-COUNTIF(J5:J15,"H")-COUNTIF(J5:J15,"T")-COUNTIF(J5:J15,"S")-COUNTIF(J5:J15,"AA")-COUNTIF(J5:J15,"AU")-COUNTIF(J5:J15,"FI")-COUNTIF(J5:J15,"HOS")-COUNTIF(J5:J15,"GD")</f>
        <v>0</v>
      </c>
      <c r="J20" s="106"/>
      <c r="K20" s="106">
        <f t="shared" ref="K20" si="5">COUNTA(L5:L15)-COUNTIF(L5:L15,"H")-COUNTIF(L5:L15,"T")-COUNTIF(L5:L15,"S")-COUNTIF(L5:L15,"AA")-COUNTIF(L5:L15,"AU")-COUNTIF(L5:L15,"FI")-COUNTIF(L5:L15,"HOS")-COUNTIF(L5:L15,"GD")</f>
        <v>0</v>
      </c>
      <c r="L20" s="106"/>
      <c r="M20" s="106">
        <f t="shared" ref="M20" si="6">COUNTA(N5:N15)-COUNTIF(N5:N15,"H")-COUNTIF(N5:N15,"T")-COUNTIF(N5:N15,"S")-COUNTIF(N5:N15,"AA")-COUNTIF(N5:N15,"AU")-COUNTIF(N5:N15,"FI")-COUNTIF(N5:N15,"HOS")-COUNTIF(N5:N15,"GD")</f>
        <v>0</v>
      </c>
      <c r="N20" s="106"/>
      <c r="O20" s="106">
        <f t="shared" ref="O20" si="7">COUNTA(P5:P15)-COUNTIF(P5:P15,"H")-COUNTIF(P5:P15,"T")-COUNTIF(P5:P15,"S")-COUNTIF(P5:P15,"AA")-COUNTIF(P5:P15,"AU")-COUNTIF(P5:P15,"FI")-COUNTIF(P5:P15,"HOS")-COUNTIF(P5:P15,"GD")</f>
        <v>0</v>
      </c>
      <c r="P20" s="106"/>
      <c r="Q20" s="22"/>
      <c r="R20" s="23"/>
      <c r="S20" s="24"/>
      <c r="T20" s="24"/>
    </row>
    <row r="21" spans="1:31" ht="17.100000000000001" customHeight="1" x14ac:dyDescent="0.2">
      <c r="A21" s="18" t="s">
        <v>19</v>
      </c>
      <c r="B21" s="36"/>
      <c r="C21" s="27"/>
      <c r="D21" s="21"/>
      <c r="E21" s="27"/>
      <c r="F21" s="21"/>
      <c r="G21" s="27"/>
      <c r="H21" s="21"/>
      <c r="I21" s="27"/>
      <c r="J21" s="21"/>
      <c r="K21" s="27"/>
      <c r="L21" s="21"/>
      <c r="M21" s="28"/>
      <c r="N21" s="28"/>
      <c r="O21" s="27"/>
      <c r="P21" s="21"/>
      <c r="Q21" s="39"/>
      <c r="R21" s="25"/>
      <c r="S21" s="26"/>
      <c r="T21" s="26"/>
      <c r="U21" s="17"/>
      <c r="V21" s="17"/>
    </row>
    <row r="22" spans="1:31" hidden="1" x14ac:dyDescent="0.2">
      <c r="C22" s="104" t="s">
        <v>20</v>
      </c>
      <c r="D22" s="104"/>
      <c r="E22" s="104"/>
      <c r="F22" s="104" t="s">
        <v>21</v>
      </c>
      <c r="G22" s="104"/>
      <c r="H22" s="104"/>
      <c r="I22" s="104" t="s">
        <v>22</v>
      </c>
      <c r="J22" s="104"/>
      <c r="K22" s="104"/>
      <c r="L22" s="104" t="s">
        <v>23</v>
      </c>
      <c r="M22" s="104"/>
      <c r="N22" s="104"/>
      <c r="O22" s="104" t="s">
        <v>24</v>
      </c>
      <c r="P22" s="104"/>
      <c r="Q22" s="103"/>
      <c r="R22" s="103" t="s">
        <v>25</v>
      </c>
      <c r="S22" s="103"/>
      <c r="T22" s="103"/>
      <c r="U22" s="103" t="s">
        <v>26</v>
      </c>
      <c r="V22" s="103"/>
      <c r="W22" s="103"/>
      <c r="X22" s="13" t="s">
        <v>27</v>
      </c>
      <c r="AE22" s="13"/>
    </row>
    <row r="23" spans="1:31" hidden="1" x14ac:dyDescent="0.2">
      <c r="A23" s="17"/>
      <c r="B23" s="37"/>
      <c r="C23" s="29">
        <f>VLOOKUP(C5,BUDGET!$B:$C,2,)</f>
        <v>0</v>
      </c>
      <c r="D23" s="29">
        <f>VLOOKUP(D5,BUDGET!$B:$C,2,)</f>
        <v>0</v>
      </c>
      <c r="E23" s="30">
        <f t="shared" ref="E23:E36" si="8">IF(D23-C23&gt;7,D23-C23-0.75,IF(D23-C23&gt;6,D23-C23-0.5,IF(D23-C23&lt;=6,D23-C23,FALSE)))</f>
        <v>0</v>
      </c>
      <c r="F23" s="29">
        <f>VLOOKUP(E5,BUDGET!$B:$C,2,)</f>
        <v>0</v>
      </c>
      <c r="G23" s="29">
        <f>VLOOKUP(F5,BUDGET!$B:$C,2,)</f>
        <v>0</v>
      </c>
      <c r="H23" s="30">
        <f t="shared" ref="H23:H36" si="9">IF(G23-F23&gt;7,G23-F23-0.75,IF(G23-F23&gt;6,G23-F23-0.5,IF(G23-F23&lt;=6,G23-F23,FALSE)))</f>
        <v>0</v>
      </c>
      <c r="I23" s="29">
        <f>VLOOKUP(G5,BUDGET!$B:$C,2,)</f>
        <v>0</v>
      </c>
      <c r="J23" s="29">
        <f>VLOOKUP(H5,BUDGET!$B:$C,2,)</f>
        <v>0</v>
      </c>
      <c r="K23" s="30">
        <f t="shared" ref="K23:K36" si="10">IF(J23-I23&gt;7,J23-I23-0.75,IF(J23-I23&gt;6,J23-I23-0.5,IF(J23-I23&lt;=6,J23-I23,FALSE)))</f>
        <v>0</v>
      </c>
      <c r="L23" s="29">
        <f>VLOOKUP(I5,BUDGET!$B:$C,2,)</f>
        <v>0</v>
      </c>
      <c r="M23" s="29">
        <f>VLOOKUP(J5,BUDGET!$B:$C,2,)</f>
        <v>0</v>
      </c>
      <c r="N23" s="30">
        <f t="shared" ref="N23:N36" si="11">IF(M23-L23&gt;7,M23-L23-0.75,IF(M23-L23&gt;6,M23-L23-0.5,IF(M23-L23&lt;=6,M23-L23,FALSE)))</f>
        <v>0</v>
      </c>
      <c r="O23" s="29">
        <f>VLOOKUP(K5,BUDGET!$B:$C,2,)</f>
        <v>0</v>
      </c>
      <c r="P23" s="29">
        <f>VLOOKUP(L5,BUDGET!$B:$C,2,)</f>
        <v>0</v>
      </c>
      <c r="Q23" s="30">
        <f t="shared" ref="Q23:Q36" si="12">IF(P23-O23&gt;7,P23-O23-0.75,IF(P23-O23&gt;6,P23-O23-0.5,IF(P23-O23&lt;=6,P23-O23,FALSE)))</f>
        <v>0</v>
      </c>
      <c r="R23" s="29">
        <f>VLOOKUP(M5,BUDGET!$B:$C,2,)</f>
        <v>0</v>
      </c>
      <c r="S23" s="29">
        <f>VLOOKUP(N5,BUDGET!$B:$C,2,)</f>
        <v>0</v>
      </c>
      <c r="T23" s="30">
        <f t="shared" ref="T23:T36" si="13">IF(S23-R23&gt;7,S23-R23-0.75,IF(S23-R23&gt;6,S23-R23-0.5,IF(S23-R23&lt;=6,S23-R23,FALSE)))</f>
        <v>0</v>
      </c>
      <c r="U23" s="29">
        <f>VLOOKUP(O5,BUDGET!$B:$C,2,)</f>
        <v>0</v>
      </c>
      <c r="V23" s="29">
        <f>VLOOKUP(P5,BUDGET!$B:$C,2,)</f>
        <v>0</v>
      </c>
      <c r="W23" s="30">
        <f t="shared" ref="W23:W36" si="14">IF(V23-U23&gt;7,V23-U23-0.75,IF(V23-U23&gt;6,V23-U23-0.5,IF(V23-U23&lt;=6,V23-U23,FALSE)))</f>
        <v>0</v>
      </c>
      <c r="X23" s="13">
        <f t="shared" ref="X23:X37" si="15">E23+H23+K23+N23+Q23+T23+W23</f>
        <v>0</v>
      </c>
      <c r="AE23" s="13"/>
    </row>
    <row r="24" spans="1:31" hidden="1" x14ac:dyDescent="0.2">
      <c r="A24" s="17"/>
      <c r="B24" s="37"/>
      <c r="C24" s="29">
        <f>VLOOKUP(C6,BUDGET!$B:$C,2,)</f>
        <v>0</v>
      </c>
      <c r="D24" s="29">
        <f>VLOOKUP(D6,BUDGET!$B:$C,2,)</f>
        <v>0</v>
      </c>
      <c r="E24" s="30">
        <f t="shared" si="8"/>
        <v>0</v>
      </c>
      <c r="F24" s="29">
        <f>VLOOKUP(E6,BUDGET!$B:$C,2,)</f>
        <v>0</v>
      </c>
      <c r="G24" s="29">
        <f>VLOOKUP(F6,BUDGET!$B:$C,2,)</f>
        <v>0</v>
      </c>
      <c r="H24" s="30">
        <f t="shared" si="9"/>
        <v>0</v>
      </c>
      <c r="I24" s="29">
        <f>VLOOKUP(G6,BUDGET!$B:$C,2,)</f>
        <v>0</v>
      </c>
      <c r="J24" s="29">
        <f>VLOOKUP(H6,BUDGET!$B:$C,2,)</f>
        <v>0</v>
      </c>
      <c r="K24" s="30">
        <f t="shared" si="10"/>
        <v>0</v>
      </c>
      <c r="L24" s="29">
        <f>VLOOKUP(I6,BUDGET!$B:$C,2,)</f>
        <v>0</v>
      </c>
      <c r="M24" s="29">
        <f>VLOOKUP(J6,BUDGET!$B:$C,2,)</f>
        <v>0</v>
      </c>
      <c r="N24" s="30">
        <f t="shared" si="11"/>
        <v>0</v>
      </c>
      <c r="O24" s="29">
        <f>VLOOKUP(K6,BUDGET!$B:$C,2,)</f>
        <v>0</v>
      </c>
      <c r="P24" s="29">
        <f>VLOOKUP(L6,BUDGET!$B:$C,2,)</f>
        <v>0</v>
      </c>
      <c r="Q24" s="30">
        <f t="shared" si="12"/>
        <v>0</v>
      </c>
      <c r="R24" s="29">
        <f>VLOOKUP(M6,BUDGET!$B:$C,2,)</f>
        <v>0</v>
      </c>
      <c r="S24" s="29">
        <f>VLOOKUP(N6,BUDGET!$B:$C,2,)</f>
        <v>0</v>
      </c>
      <c r="T24" s="30">
        <f t="shared" si="13"/>
        <v>0</v>
      </c>
      <c r="U24" s="29">
        <f>VLOOKUP(O6,BUDGET!$B:$C,2,)</f>
        <v>0</v>
      </c>
      <c r="V24" s="29">
        <f>VLOOKUP(P6,BUDGET!$B:$C,2,)</f>
        <v>0</v>
      </c>
      <c r="W24" s="30">
        <f t="shared" si="14"/>
        <v>0</v>
      </c>
      <c r="X24" s="13">
        <f t="shared" si="15"/>
        <v>0</v>
      </c>
      <c r="AE24" s="13"/>
    </row>
    <row r="25" spans="1:31" hidden="1" x14ac:dyDescent="0.2">
      <c r="C25" s="29">
        <f>VLOOKUP(C7,BUDGET!$B:$C,2,)</f>
        <v>0</v>
      </c>
      <c r="D25" s="29">
        <f>VLOOKUP(D7,BUDGET!$B:$C,2,)</f>
        <v>0</v>
      </c>
      <c r="E25" s="30">
        <f t="shared" si="8"/>
        <v>0</v>
      </c>
      <c r="F25" s="29">
        <f>VLOOKUP(E7,BUDGET!$B:$C,2,)</f>
        <v>0</v>
      </c>
      <c r="G25" s="29">
        <f>VLOOKUP(F7,BUDGET!$B:$C,2,)</f>
        <v>0</v>
      </c>
      <c r="H25" s="30">
        <f t="shared" si="9"/>
        <v>0</v>
      </c>
      <c r="I25" s="29">
        <f>VLOOKUP(G7,BUDGET!$B:$C,2,)</f>
        <v>0</v>
      </c>
      <c r="J25" s="29">
        <f>VLOOKUP(H7,BUDGET!$B:$C,2,)</f>
        <v>0</v>
      </c>
      <c r="K25" s="30">
        <f t="shared" si="10"/>
        <v>0</v>
      </c>
      <c r="L25" s="29">
        <f>VLOOKUP(I7,BUDGET!$B:$C,2,)</f>
        <v>0</v>
      </c>
      <c r="M25" s="29">
        <f>VLOOKUP(J7,BUDGET!$B:$C,2,)</f>
        <v>0</v>
      </c>
      <c r="N25" s="30">
        <f t="shared" si="11"/>
        <v>0</v>
      </c>
      <c r="O25" s="29">
        <f>VLOOKUP(K7,BUDGET!$B:$C,2,)</f>
        <v>0</v>
      </c>
      <c r="P25" s="29">
        <f>VLOOKUP(L7,BUDGET!$B:$C,2,)</f>
        <v>0</v>
      </c>
      <c r="Q25" s="30">
        <f t="shared" si="12"/>
        <v>0</v>
      </c>
      <c r="R25" s="29">
        <f>VLOOKUP(M7,BUDGET!$B:$C,2,)</f>
        <v>0</v>
      </c>
      <c r="S25" s="29">
        <f>VLOOKUP(N7,BUDGET!$B:$C,2,)</f>
        <v>0</v>
      </c>
      <c r="T25" s="30">
        <f t="shared" si="13"/>
        <v>0</v>
      </c>
      <c r="U25" s="29">
        <f>VLOOKUP(O7,BUDGET!$B:$C,2,)</f>
        <v>0</v>
      </c>
      <c r="V25" s="29">
        <f>VLOOKUP(P7,BUDGET!$B:$C,2,)</f>
        <v>0</v>
      </c>
      <c r="W25" s="30">
        <f t="shared" si="14"/>
        <v>0</v>
      </c>
      <c r="X25" s="13">
        <f t="shared" si="15"/>
        <v>0</v>
      </c>
      <c r="AE25" s="13"/>
    </row>
    <row r="26" spans="1:31" hidden="1" x14ac:dyDescent="0.2">
      <c r="C26" s="29">
        <f>VLOOKUP(C8,BUDGET!$B:$C,2,)</f>
        <v>0</v>
      </c>
      <c r="D26" s="29">
        <f>VLOOKUP(D8,BUDGET!$B:$C,2,)</f>
        <v>0</v>
      </c>
      <c r="E26" s="30">
        <f t="shared" si="8"/>
        <v>0</v>
      </c>
      <c r="F26" s="29">
        <f>VLOOKUP(E8,BUDGET!$B:$C,2,)</f>
        <v>0</v>
      </c>
      <c r="G26" s="29">
        <f>VLOOKUP(F8,BUDGET!$B:$C,2,)</f>
        <v>0</v>
      </c>
      <c r="H26" s="30">
        <f t="shared" si="9"/>
        <v>0</v>
      </c>
      <c r="I26" s="29">
        <f>VLOOKUP(G8,BUDGET!$B:$C,2,)</f>
        <v>0</v>
      </c>
      <c r="J26" s="29">
        <f>VLOOKUP(H8,BUDGET!$B:$C,2,)</f>
        <v>0</v>
      </c>
      <c r="K26" s="30">
        <f t="shared" si="10"/>
        <v>0</v>
      </c>
      <c r="L26" s="29">
        <f>VLOOKUP(I8,BUDGET!$B:$C,2,)</f>
        <v>0</v>
      </c>
      <c r="M26" s="29">
        <f>VLOOKUP(J8,BUDGET!$B:$C,2,)</f>
        <v>0</v>
      </c>
      <c r="N26" s="30">
        <f t="shared" si="11"/>
        <v>0</v>
      </c>
      <c r="O26" s="29">
        <f>VLOOKUP(K8,BUDGET!$B:$C,2,)</f>
        <v>0</v>
      </c>
      <c r="P26" s="29">
        <f>VLOOKUP(L8,BUDGET!$B:$C,2,)</f>
        <v>0</v>
      </c>
      <c r="Q26" s="30">
        <f t="shared" si="12"/>
        <v>0</v>
      </c>
      <c r="R26" s="29">
        <f>VLOOKUP(M8,BUDGET!$B:$C,2,)</f>
        <v>0</v>
      </c>
      <c r="S26" s="29">
        <f>VLOOKUP(N8,BUDGET!$B:$C,2,)</f>
        <v>0</v>
      </c>
      <c r="T26" s="30">
        <f t="shared" si="13"/>
        <v>0</v>
      </c>
      <c r="U26" s="29">
        <f>VLOOKUP(O8,BUDGET!$B:$C,2,)</f>
        <v>0</v>
      </c>
      <c r="V26" s="29">
        <f>VLOOKUP(P8,BUDGET!$B:$C,2,)</f>
        <v>0</v>
      </c>
      <c r="W26" s="30">
        <f t="shared" si="14"/>
        <v>0</v>
      </c>
      <c r="X26" s="13">
        <f t="shared" si="15"/>
        <v>0</v>
      </c>
      <c r="AE26" s="13"/>
    </row>
    <row r="27" spans="1:31" hidden="1" x14ac:dyDescent="0.2">
      <c r="C27" s="29">
        <f>VLOOKUP(C9,BUDGET!$B:$C,2,)</f>
        <v>0</v>
      </c>
      <c r="D27" s="29">
        <f>VLOOKUP(D9,BUDGET!$B:$C,2,)</f>
        <v>0</v>
      </c>
      <c r="E27" s="30">
        <f t="shared" si="8"/>
        <v>0</v>
      </c>
      <c r="F27" s="29">
        <f>VLOOKUP(E9,BUDGET!$B:$C,2,)</f>
        <v>0</v>
      </c>
      <c r="G27" s="29">
        <f>VLOOKUP(F9,BUDGET!$B:$C,2,)</f>
        <v>0</v>
      </c>
      <c r="H27" s="30">
        <f t="shared" si="9"/>
        <v>0</v>
      </c>
      <c r="I27" s="29">
        <f>VLOOKUP(G9,BUDGET!$B:$C,2,)</f>
        <v>0</v>
      </c>
      <c r="J27" s="29">
        <f>VLOOKUP(H9,BUDGET!$B:$C,2,)</f>
        <v>0</v>
      </c>
      <c r="K27" s="30">
        <f t="shared" si="10"/>
        <v>0</v>
      </c>
      <c r="L27" s="29">
        <f>VLOOKUP(I9,BUDGET!$B:$C,2,)</f>
        <v>0</v>
      </c>
      <c r="M27" s="29">
        <f>VLOOKUP(J9,BUDGET!$B:$C,2,)</f>
        <v>0</v>
      </c>
      <c r="N27" s="30">
        <f t="shared" si="11"/>
        <v>0</v>
      </c>
      <c r="O27" s="29">
        <f>VLOOKUP(K9,BUDGET!$B:$C,2,)</f>
        <v>0</v>
      </c>
      <c r="P27" s="29">
        <f>VLOOKUP(L9,BUDGET!$B:$C,2,)</f>
        <v>0</v>
      </c>
      <c r="Q27" s="30">
        <f t="shared" si="12"/>
        <v>0</v>
      </c>
      <c r="R27" s="29">
        <f>VLOOKUP(M9,BUDGET!$B:$C,2,)</f>
        <v>0</v>
      </c>
      <c r="S27" s="29">
        <f>VLOOKUP(N9,BUDGET!$B:$C,2,)</f>
        <v>0</v>
      </c>
      <c r="T27" s="30">
        <f t="shared" si="13"/>
        <v>0</v>
      </c>
      <c r="U27" s="29">
        <f>VLOOKUP(O9,BUDGET!$B:$C,2,)</f>
        <v>0</v>
      </c>
      <c r="V27" s="29">
        <f>VLOOKUP(P9,BUDGET!$B:$C,2,)</f>
        <v>0</v>
      </c>
      <c r="W27" s="30">
        <f t="shared" si="14"/>
        <v>0</v>
      </c>
      <c r="X27" s="13">
        <f t="shared" si="15"/>
        <v>0</v>
      </c>
      <c r="AE27" s="13"/>
    </row>
    <row r="28" spans="1:31" hidden="1" x14ac:dyDescent="0.2">
      <c r="C28" s="29">
        <f>VLOOKUP(C10,BUDGET!$B:$C,2,)</f>
        <v>0</v>
      </c>
      <c r="D28" s="29">
        <f>VLOOKUP(D10,BUDGET!$B:$C,2,)</f>
        <v>0</v>
      </c>
      <c r="E28" s="30">
        <f t="shared" si="8"/>
        <v>0</v>
      </c>
      <c r="F28" s="29">
        <f>VLOOKUP(E10,BUDGET!$B:$C,2,)</f>
        <v>0</v>
      </c>
      <c r="G28" s="29">
        <f>VLOOKUP(F10,BUDGET!$B:$C,2,)</f>
        <v>0</v>
      </c>
      <c r="H28" s="30">
        <f t="shared" si="9"/>
        <v>0</v>
      </c>
      <c r="I28" s="29">
        <f>VLOOKUP(G10,BUDGET!$B:$C,2,)</f>
        <v>0</v>
      </c>
      <c r="J28" s="29">
        <f>VLOOKUP(H10,BUDGET!$B:$C,2,)</f>
        <v>0</v>
      </c>
      <c r="K28" s="30">
        <f t="shared" si="10"/>
        <v>0</v>
      </c>
      <c r="L28" s="29">
        <f>VLOOKUP(I10,BUDGET!$B:$C,2,)</f>
        <v>0</v>
      </c>
      <c r="M28" s="29">
        <f>VLOOKUP(J10,BUDGET!$B:$C,2,)</f>
        <v>0</v>
      </c>
      <c r="N28" s="30">
        <f t="shared" si="11"/>
        <v>0</v>
      </c>
      <c r="O28" s="29">
        <f>VLOOKUP(K10,BUDGET!$B:$C,2,)</f>
        <v>0</v>
      </c>
      <c r="P28" s="29">
        <f>VLOOKUP(L10,BUDGET!$B:$C,2,)</f>
        <v>0</v>
      </c>
      <c r="Q28" s="30">
        <f t="shared" si="12"/>
        <v>0</v>
      </c>
      <c r="R28" s="29">
        <f>VLOOKUP(M10,BUDGET!$B:$C,2,)</f>
        <v>0</v>
      </c>
      <c r="S28" s="29">
        <f>VLOOKUP(N10,BUDGET!$B:$C,2,)</f>
        <v>0</v>
      </c>
      <c r="T28" s="30">
        <f t="shared" si="13"/>
        <v>0</v>
      </c>
      <c r="U28" s="29">
        <f>VLOOKUP(O10,BUDGET!$B:$C,2,)</f>
        <v>0</v>
      </c>
      <c r="V28" s="29">
        <f>VLOOKUP(P10,BUDGET!$B:$C,2,)</f>
        <v>0</v>
      </c>
      <c r="W28" s="30">
        <f t="shared" si="14"/>
        <v>0</v>
      </c>
      <c r="X28" s="13">
        <f t="shared" si="15"/>
        <v>0</v>
      </c>
      <c r="AE28" s="13"/>
    </row>
    <row r="29" spans="1:31" hidden="1" x14ac:dyDescent="0.2">
      <c r="C29" s="29">
        <f>VLOOKUP(C11,BUDGET!$B:$C,2,)</f>
        <v>0</v>
      </c>
      <c r="D29" s="29">
        <f>VLOOKUP(D11,BUDGET!$B:$C,2,)</f>
        <v>0</v>
      </c>
      <c r="E29" s="30">
        <f t="shared" si="8"/>
        <v>0</v>
      </c>
      <c r="F29" s="29">
        <f>VLOOKUP(E11,BUDGET!$B:$C,2,)</f>
        <v>0</v>
      </c>
      <c r="G29" s="29">
        <f>VLOOKUP(F11,BUDGET!$B:$C,2,)</f>
        <v>0</v>
      </c>
      <c r="H29" s="30">
        <f t="shared" si="9"/>
        <v>0</v>
      </c>
      <c r="I29" s="29">
        <f>VLOOKUP(G11,BUDGET!$B:$C,2,)</f>
        <v>0</v>
      </c>
      <c r="J29" s="29">
        <f>VLOOKUP(H11,BUDGET!$B:$C,2,)</f>
        <v>0</v>
      </c>
      <c r="K29" s="30">
        <f t="shared" si="10"/>
        <v>0</v>
      </c>
      <c r="L29" s="29">
        <f>VLOOKUP(I11,BUDGET!$B:$C,2,)</f>
        <v>0</v>
      </c>
      <c r="M29" s="29">
        <f>VLOOKUP(J11,BUDGET!$B:$C,2,)</f>
        <v>0</v>
      </c>
      <c r="N29" s="30">
        <f t="shared" si="11"/>
        <v>0</v>
      </c>
      <c r="O29" s="29">
        <f>VLOOKUP(K11,BUDGET!$B:$C,2,)</f>
        <v>0</v>
      </c>
      <c r="P29" s="29">
        <f>VLOOKUP(L11,BUDGET!$B:$C,2,)</f>
        <v>0</v>
      </c>
      <c r="Q29" s="30">
        <f t="shared" si="12"/>
        <v>0</v>
      </c>
      <c r="R29" s="29">
        <f>VLOOKUP(M11,BUDGET!$B:$C,2,)</f>
        <v>0</v>
      </c>
      <c r="S29" s="29">
        <f>VLOOKUP(N11,BUDGET!$B:$C,2,)</f>
        <v>0</v>
      </c>
      <c r="T29" s="30">
        <f t="shared" si="13"/>
        <v>0</v>
      </c>
      <c r="U29" s="29">
        <f>VLOOKUP(O11,BUDGET!$B:$C,2,)</f>
        <v>0</v>
      </c>
      <c r="V29" s="29">
        <f>VLOOKUP(P11,BUDGET!$B:$C,2,)</f>
        <v>0</v>
      </c>
      <c r="W29" s="30">
        <f t="shared" si="14"/>
        <v>0</v>
      </c>
      <c r="X29" s="13">
        <f t="shared" si="15"/>
        <v>0</v>
      </c>
      <c r="AE29" s="13"/>
    </row>
    <row r="30" spans="1:31" hidden="1" x14ac:dyDescent="0.2">
      <c r="C30" s="29">
        <f>VLOOKUP(C12,BUDGET!$B:$C,2,)</f>
        <v>0</v>
      </c>
      <c r="D30" s="29">
        <f>VLOOKUP(D12,BUDGET!$B:$C,2,)</f>
        <v>0</v>
      </c>
      <c r="E30" s="30">
        <f t="shared" si="8"/>
        <v>0</v>
      </c>
      <c r="F30" s="29">
        <f>VLOOKUP(E12,BUDGET!$B:$C,2,)</f>
        <v>0</v>
      </c>
      <c r="G30" s="29">
        <f>VLOOKUP(F12,BUDGET!$B:$C,2,)</f>
        <v>0</v>
      </c>
      <c r="H30" s="30">
        <f t="shared" si="9"/>
        <v>0</v>
      </c>
      <c r="I30" s="29">
        <f>VLOOKUP(G12,BUDGET!$B:$C,2,)</f>
        <v>0</v>
      </c>
      <c r="J30" s="29">
        <f>VLOOKUP(H12,BUDGET!$B:$C,2,)</f>
        <v>0</v>
      </c>
      <c r="K30" s="30">
        <f t="shared" si="10"/>
        <v>0</v>
      </c>
      <c r="L30" s="29">
        <f>VLOOKUP(I12,BUDGET!$B:$C,2,)</f>
        <v>0</v>
      </c>
      <c r="M30" s="29">
        <f>VLOOKUP(J12,BUDGET!$B:$C,2,)</f>
        <v>0</v>
      </c>
      <c r="N30" s="30">
        <f t="shared" si="11"/>
        <v>0</v>
      </c>
      <c r="O30" s="29">
        <f>VLOOKUP(K12,BUDGET!$B:$C,2,)</f>
        <v>0</v>
      </c>
      <c r="P30" s="29">
        <f>VLOOKUP(L12,BUDGET!$B:$C,2,)</f>
        <v>0</v>
      </c>
      <c r="Q30" s="30">
        <f t="shared" si="12"/>
        <v>0</v>
      </c>
      <c r="R30" s="29">
        <f>VLOOKUP(M12,BUDGET!$B:$C,2,)</f>
        <v>0</v>
      </c>
      <c r="S30" s="29">
        <f>VLOOKUP(N12,BUDGET!$B:$C,2,)</f>
        <v>0</v>
      </c>
      <c r="T30" s="30">
        <f t="shared" si="13"/>
        <v>0</v>
      </c>
      <c r="U30" s="29">
        <f>VLOOKUP(O12,BUDGET!$B:$C,2,)</f>
        <v>0</v>
      </c>
      <c r="V30" s="29">
        <f>VLOOKUP(P12,BUDGET!$B:$C,2,)</f>
        <v>0</v>
      </c>
      <c r="W30" s="30">
        <f t="shared" si="14"/>
        <v>0</v>
      </c>
      <c r="X30" s="13">
        <f t="shared" si="15"/>
        <v>0</v>
      </c>
      <c r="AE30" s="13"/>
    </row>
    <row r="31" spans="1:31" hidden="1" x14ac:dyDescent="0.2">
      <c r="C31" s="29">
        <f>VLOOKUP(C13,BUDGET!$B:$C,2,)</f>
        <v>0</v>
      </c>
      <c r="D31" s="29">
        <f>VLOOKUP(D13,BUDGET!$B:$C,2,)</f>
        <v>0</v>
      </c>
      <c r="E31" s="30">
        <f t="shared" si="8"/>
        <v>0</v>
      </c>
      <c r="F31" s="29">
        <f>VLOOKUP(E13,BUDGET!$B:$C,2,)</f>
        <v>0</v>
      </c>
      <c r="G31" s="29">
        <f>VLOOKUP(F13,BUDGET!$B:$C,2,)</f>
        <v>0</v>
      </c>
      <c r="H31" s="30">
        <f t="shared" si="9"/>
        <v>0</v>
      </c>
      <c r="I31" s="29">
        <f>VLOOKUP(G13,BUDGET!$B:$C,2,)</f>
        <v>0</v>
      </c>
      <c r="J31" s="29">
        <f>VLOOKUP(H13,BUDGET!$B:$C,2,)</f>
        <v>0</v>
      </c>
      <c r="K31" s="30">
        <f t="shared" si="10"/>
        <v>0</v>
      </c>
      <c r="L31" s="29">
        <f>VLOOKUP(I13,BUDGET!$B:$C,2,)</f>
        <v>0</v>
      </c>
      <c r="M31" s="29">
        <f>VLOOKUP(J13,BUDGET!$B:$C,2,)</f>
        <v>0</v>
      </c>
      <c r="N31" s="30">
        <f t="shared" si="11"/>
        <v>0</v>
      </c>
      <c r="O31" s="29">
        <f>VLOOKUP(K13,BUDGET!$B:$C,2,)</f>
        <v>0</v>
      </c>
      <c r="P31" s="29">
        <f>VLOOKUP(L13,BUDGET!$B:$C,2,)</f>
        <v>0</v>
      </c>
      <c r="Q31" s="30">
        <f t="shared" si="12"/>
        <v>0</v>
      </c>
      <c r="R31" s="29">
        <f>VLOOKUP(M13,BUDGET!$B:$C,2,)</f>
        <v>0</v>
      </c>
      <c r="S31" s="29">
        <f>VLOOKUP(N13,BUDGET!$B:$C,2,)</f>
        <v>0</v>
      </c>
      <c r="T31" s="30">
        <f t="shared" si="13"/>
        <v>0</v>
      </c>
      <c r="U31" s="29">
        <f>VLOOKUP(O13,BUDGET!$B:$C,2,)</f>
        <v>0</v>
      </c>
      <c r="V31" s="29">
        <f>VLOOKUP(P13,BUDGET!$B:$C,2,)</f>
        <v>0</v>
      </c>
      <c r="W31" s="30">
        <f t="shared" si="14"/>
        <v>0</v>
      </c>
      <c r="X31" s="13">
        <f t="shared" si="15"/>
        <v>0</v>
      </c>
      <c r="AE31" s="13"/>
    </row>
    <row r="32" spans="1:31" hidden="1" x14ac:dyDescent="0.2">
      <c r="C32" s="29">
        <f>VLOOKUP(C14,BUDGET!$B:$C,2,)</f>
        <v>0</v>
      </c>
      <c r="D32" s="29">
        <f>VLOOKUP(D14,BUDGET!$B:$C,2,)</f>
        <v>0</v>
      </c>
      <c r="E32" s="30">
        <f t="shared" si="8"/>
        <v>0</v>
      </c>
      <c r="F32" s="29">
        <f>VLOOKUP(E14,BUDGET!$B:$C,2,)</f>
        <v>0</v>
      </c>
      <c r="G32" s="29">
        <f>VLOOKUP(F14,BUDGET!$B:$C,2,)</f>
        <v>0</v>
      </c>
      <c r="H32" s="30">
        <f t="shared" si="9"/>
        <v>0</v>
      </c>
      <c r="I32" s="29">
        <f>VLOOKUP(G14,BUDGET!$B:$C,2,)</f>
        <v>0</v>
      </c>
      <c r="J32" s="29">
        <f>VLOOKUP(H14,BUDGET!$B:$C,2,)</f>
        <v>0</v>
      </c>
      <c r="K32" s="30">
        <f t="shared" si="10"/>
        <v>0</v>
      </c>
      <c r="L32" s="29">
        <f>VLOOKUP(I14,BUDGET!$B:$C,2,)</f>
        <v>0</v>
      </c>
      <c r="M32" s="29">
        <f>VLOOKUP(J14,BUDGET!$B:$C,2,)</f>
        <v>0</v>
      </c>
      <c r="N32" s="30">
        <f t="shared" si="11"/>
        <v>0</v>
      </c>
      <c r="O32" s="29">
        <f>VLOOKUP(K14,BUDGET!$B:$C,2,)</f>
        <v>0</v>
      </c>
      <c r="P32" s="29">
        <f>VLOOKUP(L14,BUDGET!$B:$C,2,)</f>
        <v>0</v>
      </c>
      <c r="Q32" s="30">
        <f t="shared" si="12"/>
        <v>0</v>
      </c>
      <c r="R32" s="29">
        <f>VLOOKUP(M14,BUDGET!$B:$C,2,)</f>
        <v>0</v>
      </c>
      <c r="S32" s="29">
        <f>VLOOKUP(N14,BUDGET!$B:$C,2,)</f>
        <v>0</v>
      </c>
      <c r="T32" s="30">
        <f t="shared" si="13"/>
        <v>0</v>
      </c>
      <c r="U32" s="29">
        <f>VLOOKUP(O14,BUDGET!$B:$C,2,)</f>
        <v>0</v>
      </c>
      <c r="V32" s="29">
        <f>VLOOKUP(P14,BUDGET!$B:$C,2,)</f>
        <v>0</v>
      </c>
      <c r="W32" s="30">
        <f t="shared" si="14"/>
        <v>0</v>
      </c>
      <c r="X32" s="13">
        <f t="shared" si="15"/>
        <v>0</v>
      </c>
      <c r="AE32" s="13"/>
    </row>
    <row r="33" spans="3:31" hidden="1" x14ac:dyDescent="0.2">
      <c r="C33" s="29">
        <f>VLOOKUP(C15,BUDGET!$B:$C,2,)</f>
        <v>0</v>
      </c>
      <c r="D33" s="29">
        <f>VLOOKUP(D15,BUDGET!$B:$C,2,)</f>
        <v>0</v>
      </c>
      <c r="E33" s="30">
        <f t="shared" si="8"/>
        <v>0</v>
      </c>
      <c r="F33" s="29">
        <f>VLOOKUP(E15,BUDGET!$B:$C,2,)</f>
        <v>0</v>
      </c>
      <c r="G33" s="29">
        <f>VLOOKUP(F15,BUDGET!$B:$C,2,)</f>
        <v>0</v>
      </c>
      <c r="H33" s="30">
        <f t="shared" si="9"/>
        <v>0</v>
      </c>
      <c r="I33" s="29">
        <f>VLOOKUP(G15,BUDGET!$B:$C,2,)</f>
        <v>0</v>
      </c>
      <c r="J33" s="29">
        <f>VLOOKUP(H15,BUDGET!$B:$C,2,)</f>
        <v>0</v>
      </c>
      <c r="K33" s="30">
        <f t="shared" si="10"/>
        <v>0</v>
      </c>
      <c r="L33" s="29">
        <f>VLOOKUP(I15,BUDGET!$B:$C,2,)</f>
        <v>0</v>
      </c>
      <c r="M33" s="29">
        <f>VLOOKUP(J15,BUDGET!$B:$C,2,)</f>
        <v>0</v>
      </c>
      <c r="N33" s="30">
        <f t="shared" si="11"/>
        <v>0</v>
      </c>
      <c r="O33" s="29">
        <f>VLOOKUP(K15,BUDGET!$B:$C,2,)</f>
        <v>0</v>
      </c>
      <c r="P33" s="29">
        <f>VLOOKUP(L15,BUDGET!$B:$C,2,)</f>
        <v>0</v>
      </c>
      <c r="Q33" s="30">
        <f t="shared" si="12"/>
        <v>0</v>
      </c>
      <c r="R33" s="29">
        <f>VLOOKUP(M15,BUDGET!$B:$C,2,)</f>
        <v>0</v>
      </c>
      <c r="S33" s="29">
        <f>VLOOKUP(N15,BUDGET!$B:$C,2,)</f>
        <v>0</v>
      </c>
      <c r="T33" s="30">
        <f t="shared" si="13"/>
        <v>0</v>
      </c>
      <c r="U33" s="29">
        <f>VLOOKUP(O15,BUDGET!$B:$C,2,)</f>
        <v>0</v>
      </c>
      <c r="V33" s="29">
        <f>VLOOKUP(P15,BUDGET!$B:$C,2,)</f>
        <v>0</v>
      </c>
      <c r="W33" s="30">
        <f t="shared" si="14"/>
        <v>0</v>
      </c>
      <c r="X33" s="13">
        <f t="shared" si="15"/>
        <v>0</v>
      </c>
      <c r="AE33" s="13"/>
    </row>
    <row r="34" spans="3:31" hidden="1" x14ac:dyDescent="0.2">
      <c r="C34" s="29">
        <f>VLOOKUP(C16,BUDGET!$B:$C,2,)</f>
        <v>0</v>
      </c>
      <c r="D34" s="29">
        <f>VLOOKUP(D16,BUDGET!$B:$C,2,)</f>
        <v>0</v>
      </c>
      <c r="E34" s="30">
        <f t="shared" si="8"/>
        <v>0</v>
      </c>
      <c r="F34" s="29">
        <f>VLOOKUP(E16,BUDGET!$B:$C,2,)</f>
        <v>0</v>
      </c>
      <c r="G34" s="29">
        <f>VLOOKUP(F16,BUDGET!$B:$C,2,)</f>
        <v>0</v>
      </c>
      <c r="H34" s="30">
        <f t="shared" si="9"/>
        <v>0</v>
      </c>
      <c r="I34" s="29">
        <f>VLOOKUP(G16,BUDGET!$B:$C,2,)</f>
        <v>0</v>
      </c>
      <c r="J34" s="29">
        <f>VLOOKUP(H16,BUDGET!$B:$C,2,)</f>
        <v>0</v>
      </c>
      <c r="K34" s="30">
        <f t="shared" si="10"/>
        <v>0</v>
      </c>
      <c r="L34" s="29">
        <f>VLOOKUP(I16,BUDGET!$B:$C,2,)</f>
        <v>0</v>
      </c>
      <c r="M34" s="29">
        <f>VLOOKUP(J16,BUDGET!$B:$C,2,)</f>
        <v>0</v>
      </c>
      <c r="N34" s="30">
        <f t="shared" si="11"/>
        <v>0</v>
      </c>
      <c r="O34" s="29">
        <f>VLOOKUP(K16,BUDGET!$B:$C,2,)</f>
        <v>0</v>
      </c>
      <c r="P34" s="29">
        <f>VLOOKUP(L16,BUDGET!$B:$C,2,)</f>
        <v>0</v>
      </c>
      <c r="Q34" s="30">
        <f t="shared" si="12"/>
        <v>0</v>
      </c>
      <c r="R34" s="29">
        <f>VLOOKUP(M16,BUDGET!$B:$C,2,)</f>
        <v>0</v>
      </c>
      <c r="S34" s="29">
        <f>VLOOKUP(N16,BUDGET!$B:$C,2,)</f>
        <v>0</v>
      </c>
      <c r="T34" s="30">
        <f t="shared" si="13"/>
        <v>0</v>
      </c>
      <c r="U34" s="29">
        <f>VLOOKUP(O16,BUDGET!$B:$C,2,)</f>
        <v>0</v>
      </c>
      <c r="V34" s="29">
        <f>VLOOKUP(P16,BUDGET!$B:$C,2,)</f>
        <v>0</v>
      </c>
      <c r="W34" s="30">
        <f t="shared" si="14"/>
        <v>0</v>
      </c>
      <c r="X34" s="13">
        <f t="shared" si="15"/>
        <v>0</v>
      </c>
      <c r="AE34" s="13"/>
    </row>
    <row r="35" spans="3:31" hidden="1" x14ac:dyDescent="0.2">
      <c r="C35" s="29">
        <f>VLOOKUP(C17,BUDGET!$B:$C,2,)</f>
        <v>0</v>
      </c>
      <c r="D35" s="29">
        <f>VLOOKUP(D17,BUDGET!$B:$C,2,)</f>
        <v>0</v>
      </c>
      <c r="E35" s="30">
        <f t="shared" si="8"/>
        <v>0</v>
      </c>
      <c r="F35" s="29">
        <f>VLOOKUP(E17,BUDGET!$B:$C,2,)</f>
        <v>0</v>
      </c>
      <c r="G35" s="29">
        <f>VLOOKUP(F17,BUDGET!$B:$C,2,)</f>
        <v>0</v>
      </c>
      <c r="H35" s="30">
        <f t="shared" si="9"/>
        <v>0</v>
      </c>
      <c r="I35" s="29">
        <f>VLOOKUP(G17,BUDGET!$B:$C,2,)</f>
        <v>0</v>
      </c>
      <c r="J35" s="29">
        <f>VLOOKUP(H17,BUDGET!$B:$C,2,)</f>
        <v>0</v>
      </c>
      <c r="K35" s="30">
        <f t="shared" si="10"/>
        <v>0</v>
      </c>
      <c r="L35" s="29">
        <f>VLOOKUP(I17,BUDGET!$B:$C,2,)</f>
        <v>0</v>
      </c>
      <c r="M35" s="29">
        <f>VLOOKUP(J17,BUDGET!$B:$C,2,)</f>
        <v>0</v>
      </c>
      <c r="N35" s="30">
        <f t="shared" si="11"/>
        <v>0</v>
      </c>
      <c r="O35" s="29">
        <f>VLOOKUP(K17,BUDGET!$B:$C,2,)</f>
        <v>0</v>
      </c>
      <c r="P35" s="29">
        <f>VLOOKUP(L17,BUDGET!$B:$C,2,)</f>
        <v>0</v>
      </c>
      <c r="Q35" s="30">
        <f t="shared" si="12"/>
        <v>0</v>
      </c>
      <c r="R35" s="29">
        <f>VLOOKUP(M17,BUDGET!$B:$C,2,)</f>
        <v>0</v>
      </c>
      <c r="S35" s="29">
        <f>VLOOKUP(N17,BUDGET!$B:$C,2,)</f>
        <v>0</v>
      </c>
      <c r="T35" s="30">
        <f t="shared" si="13"/>
        <v>0</v>
      </c>
      <c r="U35" s="29">
        <f>VLOOKUP(O17,BUDGET!$B:$C,2,)</f>
        <v>0</v>
      </c>
      <c r="V35" s="29">
        <f>VLOOKUP(P17,BUDGET!$B:$C,2,)</f>
        <v>0</v>
      </c>
      <c r="W35" s="30">
        <f t="shared" si="14"/>
        <v>0</v>
      </c>
      <c r="X35" s="13">
        <f t="shared" si="15"/>
        <v>0</v>
      </c>
      <c r="AE35" s="13"/>
    </row>
    <row r="36" spans="3:31" hidden="1" x14ac:dyDescent="0.2">
      <c r="C36" s="29">
        <f>VLOOKUP(C18,BUDGET!$B:$C,2,)</f>
        <v>0</v>
      </c>
      <c r="D36" s="29">
        <f>VLOOKUP(D18,BUDGET!$B:$C,2,)</f>
        <v>0</v>
      </c>
      <c r="E36" s="30">
        <f t="shared" si="8"/>
        <v>0</v>
      </c>
      <c r="F36" s="29">
        <f>VLOOKUP(E18,BUDGET!$B:$C,2,)</f>
        <v>0</v>
      </c>
      <c r="G36" s="29">
        <f>VLOOKUP(F18,BUDGET!$B:$C,2,)</f>
        <v>0</v>
      </c>
      <c r="H36" s="30">
        <f t="shared" si="9"/>
        <v>0</v>
      </c>
      <c r="I36" s="29">
        <f>VLOOKUP(G18,BUDGET!$B:$C,2,)</f>
        <v>0</v>
      </c>
      <c r="J36" s="29">
        <f>VLOOKUP(H18,BUDGET!$B:$C,2,)</f>
        <v>0</v>
      </c>
      <c r="K36" s="30">
        <f t="shared" si="10"/>
        <v>0</v>
      </c>
      <c r="L36" s="29">
        <f>VLOOKUP(I18,BUDGET!$B:$C,2,)</f>
        <v>0</v>
      </c>
      <c r="M36" s="29">
        <f>VLOOKUP(J18,BUDGET!$B:$C,2,)</f>
        <v>0</v>
      </c>
      <c r="N36" s="30">
        <f t="shared" si="11"/>
        <v>0</v>
      </c>
      <c r="O36" s="29">
        <f>VLOOKUP(K18,BUDGET!$B:$C,2,)</f>
        <v>0</v>
      </c>
      <c r="P36" s="29">
        <f>VLOOKUP(L18,BUDGET!$B:$C,2,)</f>
        <v>0</v>
      </c>
      <c r="Q36" s="30">
        <f t="shared" si="12"/>
        <v>0</v>
      </c>
      <c r="R36" s="29">
        <f>VLOOKUP(M18,BUDGET!$B:$C,2,)</f>
        <v>0</v>
      </c>
      <c r="S36" s="29">
        <f>VLOOKUP(N18,BUDGET!$B:$C,2,)</f>
        <v>0</v>
      </c>
      <c r="T36" s="30">
        <f t="shared" si="13"/>
        <v>0</v>
      </c>
      <c r="U36" s="29">
        <f>VLOOKUP(O18,BUDGET!$B:$C,2,)</f>
        <v>0</v>
      </c>
      <c r="V36" s="29">
        <f>VLOOKUP(P18,BUDGET!$B:$C,2,)</f>
        <v>0</v>
      </c>
      <c r="W36" s="30">
        <f t="shared" si="14"/>
        <v>0</v>
      </c>
      <c r="X36" s="13">
        <f t="shared" si="15"/>
        <v>0</v>
      </c>
      <c r="AE36" s="13"/>
    </row>
    <row r="37" spans="3:31" hidden="1" x14ac:dyDescent="0.2">
      <c r="C37" s="102"/>
      <c r="D37" s="102"/>
      <c r="E37" s="102">
        <f>SUM(E23:E36)</f>
        <v>0</v>
      </c>
      <c r="F37" s="102"/>
      <c r="G37" s="102"/>
      <c r="H37" s="13">
        <f>SUM(H23:H36)</f>
        <v>0</v>
      </c>
      <c r="K37" s="13">
        <f>SUM(K23:K36)</f>
        <v>0</v>
      </c>
      <c r="N37" s="13">
        <f>SUM(N23:N36)</f>
        <v>0</v>
      </c>
      <c r="Q37" s="13">
        <f>SUM(Q23:Q36)</f>
        <v>0</v>
      </c>
      <c r="T37" s="13">
        <f>SUM(T23:T36)</f>
        <v>0</v>
      </c>
      <c r="W37" s="13">
        <f>SUM(W23:W36)</f>
        <v>0</v>
      </c>
      <c r="X37" s="13">
        <f t="shared" si="15"/>
        <v>0</v>
      </c>
      <c r="AE37" s="13"/>
    </row>
    <row r="38" spans="3:31" hidden="1" x14ac:dyDescent="0.2">
      <c r="AE38" s="13"/>
    </row>
    <row r="39" spans="3:31" ht="12.75" hidden="1" customHeight="1" x14ac:dyDescent="0.2"/>
    <row r="40" spans="3:31" ht="12.75" hidden="1" customHeight="1" x14ac:dyDescent="0.2"/>
    <row r="41" spans="3:31" ht="12.75" hidden="1" customHeight="1" x14ac:dyDescent="0.2"/>
    <row r="42" spans="3:31" ht="12.75" hidden="1" customHeight="1" x14ac:dyDescent="0.2"/>
    <row r="43" spans="3:31" ht="12.75" hidden="1" customHeight="1" x14ac:dyDescent="0.2"/>
    <row r="44" spans="3:31" ht="12.75" hidden="1" customHeight="1" x14ac:dyDescent="0.2"/>
    <row r="45" spans="3:31" ht="12.75" hidden="1" customHeight="1" x14ac:dyDescent="0.2"/>
    <row r="46" spans="3:31" ht="12.75" hidden="1" customHeight="1" x14ac:dyDescent="0.2"/>
    <row r="47" spans="3:31" ht="12.75" hidden="1" customHeight="1" x14ac:dyDescent="0.2"/>
    <row r="48" spans="3:31" ht="12.75" hidden="1" customHeight="1" x14ac:dyDescent="0.2"/>
    <row r="49" ht="12.75" hidden="1" customHeight="1" x14ac:dyDescent="0.2"/>
    <row r="50" ht="12.75" hidden="1" customHeight="1" x14ac:dyDescent="0.2"/>
    <row r="51" ht="12.75" hidden="1" customHeight="1" x14ac:dyDescent="0.2"/>
    <row r="52" ht="12.75" hidden="1" customHeight="1" x14ac:dyDescent="0.2"/>
    <row r="53" ht="12.75" hidden="1" customHeight="1" x14ac:dyDescent="0.2"/>
    <row r="54" ht="12.75" hidden="1" customHeight="1" x14ac:dyDescent="0.2"/>
    <row r="55" ht="12.75" hidden="1" customHeight="1" x14ac:dyDescent="0.2"/>
    <row r="56" ht="12.75" hidden="1" customHeight="1" x14ac:dyDescent="0.2"/>
    <row r="57" ht="12.75" hidden="1" customHeight="1" x14ac:dyDescent="0.2"/>
    <row r="58" ht="12.75" hidden="1" customHeight="1" x14ac:dyDescent="0.2"/>
    <row r="59" ht="12.75" hidden="1" customHeight="1" x14ac:dyDescent="0.2"/>
    <row r="60" ht="12.75" hidden="1" customHeight="1" x14ac:dyDescent="0.2"/>
    <row r="61" ht="12.75" hidden="1" customHeight="1" x14ac:dyDescent="0.2"/>
    <row r="62" ht="12.75" hidden="1" customHeight="1" x14ac:dyDescent="0.2"/>
    <row r="63" ht="12.75" hidden="1" customHeight="1" x14ac:dyDescent="0.2"/>
    <row r="64" ht="12.75" hidden="1" customHeight="1" x14ac:dyDescent="0.2"/>
    <row r="65" ht="12.75" hidden="1" customHeight="1" x14ac:dyDescent="0.2"/>
    <row r="66" ht="12.75" hidden="1" customHeight="1" x14ac:dyDescent="0.2"/>
    <row r="67" ht="12.75" hidden="1" customHeight="1" x14ac:dyDescent="0.2"/>
    <row r="68" ht="12.75" hidden="1" customHeight="1" x14ac:dyDescent="0.2"/>
    <row r="69" ht="12.75" hidden="1" customHeight="1" x14ac:dyDescent="0.2"/>
    <row r="70" ht="12.75" hidden="1" customHeight="1" x14ac:dyDescent="0.2"/>
    <row r="71" ht="12.75" hidden="1" customHeight="1" x14ac:dyDescent="0.2"/>
    <row r="72" ht="12.75" hidden="1" customHeight="1" x14ac:dyDescent="0.2"/>
    <row r="73" ht="12.75" hidden="1" customHeight="1" x14ac:dyDescent="0.2"/>
    <row r="74" ht="12.75" hidden="1" customHeight="1" x14ac:dyDescent="0.2"/>
    <row r="75" ht="12.75" hidden="1" customHeight="1" x14ac:dyDescent="0.2"/>
    <row r="76" ht="12.75" hidden="1" customHeight="1" x14ac:dyDescent="0.2"/>
    <row r="77" ht="12.75" hidden="1" customHeight="1" x14ac:dyDescent="0.2"/>
    <row r="78" ht="12.75" hidden="1" customHeight="1" x14ac:dyDescent="0.2"/>
    <row r="79" ht="12.75" hidden="1" customHeight="1" x14ac:dyDescent="0.2"/>
    <row r="80" ht="12.75" hidden="1" customHeight="1" x14ac:dyDescent="0.2"/>
    <row r="81" ht="12.75" hidden="1" customHeight="1" x14ac:dyDescent="0.2"/>
    <row r="82" ht="12.75" hidden="1" customHeight="1" x14ac:dyDescent="0.2"/>
    <row r="83" ht="12.75" hidden="1" customHeight="1" x14ac:dyDescent="0.2"/>
    <row r="84" ht="12.75" hidden="1" customHeight="1" x14ac:dyDescent="0.2"/>
    <row r="85" ht="12.75" hidden="1" customHeight="1" x14ac:dyDescent="0.2"/>
    <row r="86" ht="12.75" hidden="1" customHeight="1" x14ac:dyDescent="0.2"/>
    <row r="87" ht="12.75" hidden="1" customHeight="1" x14ac:dyDescent="0.2"/>
    <row r="88" ht="12.75" hidden="1" customHeight="1" x14ac:dyDescent="0.2"/>
    <row r="89" ht="12.75" hidden="1" customHeight="1" x14ac:dyDescent="0.2"/>
    <row r="90" ht="12.75" hidden="1" customHeight="1" x14ac:dyDescent="0.2"/>
    <row r="91" ht="12.75" hidden="1" customHeight="1" x14ac:dyDescent="0.2"/>
    <row r="92" ht="12.75" hidden="1" customHeight="1" x14ac:dyDescent="0.2"/>
    <row r="93" ht="12.75" hidden="1" customHeight="1" x14ac:dyDescent="0.2"/>
    <row r="94" ht="12.75" hidden="1" customHeight="1" x14ac:dyDescent="0.2"/>
    <row r="95" ht="12.75" hidden="1" customHeight="1" x14ac:dyDescent="0.2"/>
    <row r="96" ht="12.75" hidden="1" customHeight="1" x14ac:dyDescent="0.2"/>
    <row r="97" ht="12.75" hidden="1" customHeight="1" x14ac:dyDescent="0.2"/>
    <row r="98" ht="12.75" hidden="1" customHeight="1" x14ac:dyDescent="0.2"/>
    <row r="99" ht="12.75" hidden="1" customHeight="1" x14ac:dyDescent="0.2"/>
    <row r="100" ht="12.75" hidden="1" customHeight="1" x14ac:dyDescent="0.2"/>
    <row r="101" ht="12.75" hidden="1" customHeight="1" x14ac:dyDescent="0.2"/>
    <row r="102" ht="12.75" hidden="1" customHeight="1" x14ac:dyDescent="0.2"/>
    <row r="103" ht="12.75" hidden="1" customHeight="1" x14ac:dyDescent="0.2"/>
    <row r="104" ht="12.75" hidden="1" customHeight="1" x14ac:dyDescent="0.2"/>
    <row r="105" ht="12.75" hidden="1" customHeight="1" x14ac:dyDescent="0.2"/>
    <row r="106" ht="12.75" hidden="1" customHeight="1" x14ac:dyDescent="0.2"/>
    <row r="107" ht="12.75" hidden="1" customHeight="1" x14ac:dyDescent="0.2"/>
    <row r="108" ht="12.75" hidden="1" customHeight="1" x14ac:dyDescent="0.2"/>
    <row r="109" ht="12.75" hidden="1" customHeight="1" x14ac:dyDescent="0.2"/>
    <row r="110" ht="12.75" hidden="1" customHeight="1" x14ac:dyDescent="0.2"/>
    <row r="111" ht="12.75" hidden="1" customHeight="1" x14ac:dyDescent="0.2"/>
    <row r="112" ht="12.75" hidden="1" customHeight="1" x14ac:dyDescent="0.2"/>
    <row r="113" ht="12.75" hidden="1" customHeight="1" x14ac:dyDescent="0.2"/>
    <row r="114" ht="12.75" hidden="1" customHeight="1" x14ac:dyDescent="0.2"/>
    <row r="115" ht="12.75" hidden="1" customHeight="1" x14ac:dyDescent="0.2"/>
    <row r="116" ht="12.75" hidden="1" customHeight="1" x14ac:dyDescent="0.2"/>
    <row r="117" ht="12.75" hidden="1" customHeight="1" x14ac:dyDescent="0.2"/>
    <row r="118" ht="12.75" hidden="1" customHeight="1" x14ac:dyDescent="0.2"/>
    <row r="119" ht="12.75" hidden="1" customHeight="1" x14ac:dyDescent="0.2"/>
    <row r="120" ht="12.75" hidden="1" customHeight="1" x14ac:dyDescent="0.2"/>
    <row r="121" ht="12.75" hidden="1" customHeight="1" x14ac:dyDescent="0.2"/>
    <row r="122" ht="12.75" hidden="1" customHeight="1" x14ac:dyDescent="0.2"/>
    <row r="123" ht="12.75" hidden="1" customHeight="1" x14ac:dyDescent="0.2"/>
    <row r="124" ht="12.75" hidden="1" customHeight="1" x14ac:dyDescent="0.2"/>
    <row r="125" ht="12.75" hidden="1" customHeight="1" x14ac:dyDescent="0.2"/>
    <row r="126" ht="12.75" hidden="1" customHeight="1" x14ac:dyDescent="0.2"/>
    <row r="127" ht="12.75" hidden="1" customHeight="1" x14ac:dyDescent="0.2"/>
    <row r="128" ht="12.75" hidden="1" customHeight="1" x14ac:dyDescent="0.2"/>
    <row r="129" ht="12.75" hidden="1" customHeight="1" x14ac:dyDescent="0.2"/>
    <row r="130" ht="12.75" hidden="1" customHeight="1" x14ac:dyDescent="0.2"/>
    <row r="131" ht="12.75" hidden="1" customHeight="1" x14ac:dyDescent="0.2"/>
    <row r="132" ht="12.75" hidden="1" customHeight="1" x14ac:dyDescent="0.2"/>
    <row r="133" ht="12.75" hidden="1" customHeight="1" x14ac:dyDescent="0.2"/>
    <row r="134" ht="12.75" hidden="1" customHeight="1" x14ac:dyDescent="0.2"/>
    <row r="135" ht="12.75" hidden="1" customHeight="1" x14ac:dyDescent="0.2"/>
    <row r="136" ht="12.75" hidden="1" customHeight="1" x14ac:dyDescent="0.2"/>
    <row r="137" ht="12.75" hidden="1" customHeight="1" x14ac:dyDescent="0.2"/>
    <row r="138" ht="12.75" hidden="1" customHeight="1" x14ac:dyDescent="0.2"/>
    <row r="139" ht="12.75" hidden="1" customHeight="1" x14ac:dyDescent="0.2"/>
    <row r="140" ht="12.75" hidden="1" customHeight="1" x14ac:dyDescent="0.2"/>
    <row r="141" ht="12.75" hidden="1" customHeight="1" x14ac:dyDescent="0.2"/>
    <row r="142" ht="12.75" hidden="1" customHeight="1" x14ac:dyDescent="0.2"/>
    <row r="143" ht="12.75" hidden="1" customHeight="1" x14ac:dyDescent="0.2"/>
    <row r="144" ht="12.75" hidden="1" customHeight="1" x14ac:dyDescent="0.2"/>
    <row r="145" ht="12.75" hidden="1" customHeight="1" x14ac:dyDescent="0.2"/>
    <row r="146" ht="12.75" hidden="1" customHeight="1" x14ac:dyDescent="0.2"/>
    <row r="147" ht="12.75" hidden="1" customHeight="1" x14ac:dyDescent="0.2"/>
    <row r="148" ht="12.75" hidden="1" customHeight="1" x14ac:dyDescent="0.2"/>
    <row r="149" ht="12.75" hidden="1" customHeight="1" x14ac:dyDescent="0.2"/>
    <row r="150" ht="12.75" hidden="1" customHeight="1" x14ac:dyDescent="0.2"/>
    <row r="151" ht="12.75" hidden="1" customHeight="1" x14ac:dyDescent="0.2"/>
    <row r="152" ht="12.75" hidden="1" customHeight="1" x14ac:dyDescent="0.2"/>
    <row r="153" ht="12.75" hidden="1" customHeight="1" x14ac:dyDescent="0.2"/>
    <row r="154" ht="12.75" hidden="1" customHeight="1" x14ac:dyDescent="0.2"/>
    <row r="155" ht="12.75" hidden="1" customHeight="1" x14ac:dyDescent="0.2"/>
    <row r="156" ht="12.75" hidden="1" customHeight="1" x14ac:dyDescent="0.2"/>
    <row r="157" ht="12.75" hidden="1" customHeight="1" x14ac:dyDescent="0.2"/>
    <row r="158" ht="12.75" hidden="1" customHeight="1" x14ac:dyDescent="0.2"/>
    <row r="159" ht="12.75" hidden="1" customHeight="1" x14ac:dyDescent="0.2"/>
    <row r="160" ht="12.75" hidden="1" customHeight="1" x14ac:dyDescent="0.2"/>
    <row r="161" ht="12.75" hidden="1" customHeight="1" x14ac:dyDescent="0.2"/>
    <row r="162" ht="12.75" hidden="1" customHeight="1" x14ac:dyDescent="0.2"/>
    <row r="163" ht="12.75" hidden="1" customHeight="1" x14ac:dyDescent="0.2"/>
    <row r="164" ht="12.75" hidden="1" customHeight="1" x14ac:dyDescent="0.2"/>
    <row r="165" ht="12.75" hidden="1" customHeight="1" x14ac:dyDescent="0.2"/>
    <row r="166" ht="12.75" hidden="1" customHeight="1" x14ac:dyDescent="0.2"/>
    <row r="167" ht="12.75" hidden="1" customHeight="1" x14ac:dyDescent="0.2"/>
    <row r="168" ht="12.75" hidden="1" customHeight="1" x14ac:dyDescent="0.2"/>
    <row r="169" ht="12.75" hidden="1" customHeight="1" x14ac:dyDescent="0.2"/>
    <row r="170" ht="12.75" hidden="1" customHeight="1" x14ac:dyDescent="0.2"/>
    <row r="171" ht="12.75" hidden="1" customHeight="1" x14ac:dyDescent="0.2"/>
    <row r="172" ht="12.75" hidden="1" customHeight="1" x14ac:dyDescent="0.2"/>
    <row r="173" ht="12.75" hidden="1" customHeight="1" x14ac:dyDescent="0.2"/>
    <row r="174" ht="12.75" hidden="1" customHeight="1" x14ac:dyDescent="0.2"/>
    <row r="175" ht="12.75" hidden="1" customHeight="1" x14ac:dyDescent="0.2"/>
    <row r="176" ht="12.75" hidden="1" customHeight="1" x14ac:dyDescent="0.2"/>
    <row r="177" ht="12.75" hidden="1" customHeight="1" x14ac:dyDescent="0.2"/>
    <row r="178" ht="12.75" hidden="1" customHeight="1" x14ac:dyDescent="0.2"/>
    <row r="179" ht="12.75" hidden="1" customHeight="1" x14ac:dyDescent="0.2"/>
    <row r="180" ht="12.75" hidden="1" customHeight="1" x14ac:dyDescent="0.2"/>
    <row r="181" ht="12.75" hidden="1" customHeight="1" x14ac:dyDescent="0.2"/>
    <row r="182" ht="12.75" hidden="1" customHeight="1" x14ac:dyDescent="0.2"/>
    <row r="183" ht="12.75" hidden="1" customHeight="1" x14ac:dyDescent="0.2"/>
    <row r="184" ht="12.75" hidden="1" customHeight="1" x14ac:dyDescent="0.2"/>
    <row r="185" ht="12.75" hidden="1" customHeight="1" x14ac:dyDescent="0.2"/>
    <row r="186" ht="12.75" hidden="1" customHeight="1" x14ac:dyDescent="0.2"/>
    <row r="187" ht="12.75" hidden="1" customHeight="1" x14ac:dyDescent="0.2"/>
    <row r="188" ht="12.75" hidden="1" customHeight="1" x14ac:dyDescent="0.2"/>
    <row r="189" ht="12.75" hidden="1" customHeight="1" x14ac:dyDescent="0.2"/>
    <row r="190" ht="12.75" hidden="1" customHeight="1" x14ac:dyDescent="0.2"/>
    <row r="191" ht="12.75" hidden="1" customHeight="1" x14ac:dyDescent="0.2"/>
    <row r="192" ht="12.75" hidden="1" customHeight="1" x14ac:dyDescent="0.2"/>
    <row r="193" ht="12.75" hidden="1" customHeight="1" x14ac:dyDescent="0.2"/>
    <row r="194" ht="12.75" hidden="1" customHeight="1" x14ac:dyDescent="0.2"/>
    <row r="195" ht="12.75" hidden="1" customHeight="1" x14ac:dyDescent="0.2"/>
    <row r="196" ht="12.75" hidden="1" customHeight="1" x14ac:dyDescent="0.2"/>
    <row r="197" ht="12.75" hidden="1" customHeight="1" x14ac:dyDescent="0.2"/>
    <row r="198" ht="12.75" hidden="1" customHeight="1" x14ac:dyDescent="0.2"/>
    <row r="199" ht="12.75" hidden="1" customHeight="1" x14ac:dyDescent="0.2"/>
    <row r="200" ht="12.75" hidden="1" customHeight="1" x14ac:dyDescent="0.2"/>
    <row r="201" ht="12.75" hidden="1" customHeight="1" x14ac:dyDescent="0.2"/>
    <row r="202" ht="12.75" hidden="1" customHeight="1" x14ac:dyDescent="0.2"/>
    <row r="203" ht="12.75" hidden="1" customHeight="1" x14ac:dyDescent="0.2"/>
  </sheetData>
  <sheetProtection selectLockedCells="1"/>
  <mergeCells count="40">
    <mergeCell ref="M19:N19"/>
    <mergeCell ref="U22:W22"/>
    <mergeCell ref="C22:E22"/>
    <mergeCell ref="F22:H22"/>
    <mergeCell ref="I22:K22"/>
    <mergeCell ref="L22:N22"/>
    <mergeCell ref="O22:Q22"/>
    <mergeCell ref="R22:T22"/>
    <mergeCell ref="K4:L4"/>
    <mergeCell ref="M4:N4"/>
    <mergeCell ref="O4:P4"/>
    <mergeCell ref="O19:P19"/>
    <mergeCell ref="C20:D20"/>
    <mergeCell ref="E20:F20"/>
    <mergeCell ref="G20:H20"/>
    <mergeCell ref="I20:J20"/>
    <mergeCell ref="K20:L20"/>
    <mergeCell ref="M20:N20"/>
    <mergeCell ref="O20:P20"/>
    <mergeCell ref="C19:D19"/>
    <mergeCell ref="E19:F19"/>
    <mergeCell ref="G19:H19"/>
    <mergeCell ref="I19:J19"/>
    <mergeCell ref="K19:L19"/>
    <mergeCell ref="J1:S2"/>
    <mergeCell ref="A3:A4"/>
    <mergeCell ref="B3:B4"/>
    <mergeCell ref="C3:D3"/>
    <mergeCell ref="E3:F3"/>
    <mergeCell ref="G3:H3"/>
    <mergeCell ref="I3:J3"/>
    <mergeCell ref="K3:L3"/>
    <mergeCell ref="M3:N3"/>
    <mergeCell ref="O3:P3"/>
    <mergeCell ref="Q3:Q4"/>
    <mergeCell ref="R3:R4"/>
    <mergeCell ref="C4:D4"/>
    <mergeCell ref="E4:F4"/>
    <mergeCell ref="G4:H4"/>
    <mergeCell ref="I4:J4"/>
  </mergeCells>
  <conditionalFormatting sqref="R20:T20">
    <cfRule type="cellIs" dxfId="15" priority="23" operator="lessThanOrEqual">
      <formula>#REF!</formula>
    </cfRule>
    <cfRule type="cellIs" dxfId="14" priority="24" operator="greaterThan">
      <formula>#REF!</formula>
    </cfRule>
  </conditionalFormatting>
  <conditionalFormatting sqref="R19:T19">
    <cfRule type="cellIs" dxfId="13" priority="25" operator="greaterThan">
      <formula>#REF!</formula>
    </cfRule>
    <cfRule type="cellIs" dxfId="12" priority="26" operator="lessThanOrEqual">
      <formula>#REF!</formula>
    </cfRule>
  </conditionalFormatting>
  <dataValidations count="2">
    <dataValidation type="decimal" allowBlank="1" showInputMessage="1" showErrorMessage="1" sqref="A3:A4 C4:P4">
      <formula1>0</formula1>
      <formula2>24</formula2>
    </dataValidation>
    <dataValidation type="list" allowBlank="1" showInputMessage="1" showErrorMessage="1" sqref="C5:P18">
      <formula1>TIME</formula1>
    </dataValidation>
  </dataValidations>
  <printOptions horizontalCentered="1" verticalCentered="1"/>
  <pageMargins left="0.23622047244094491" right="0.23622047244094491" top="0.19685039370078741" bottom="0" header="0.31496062992125984" footer="0.31496062992125984"/>
  <pageSetup paperSize="9" scale="108" orientation="landscape" horizontalDpi="4294967293" r:id="rId1"/>
  <headerFooter alignWithMargins="0">
    <oddFooter>&amp;C&amp;D    &amp;T</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03"/>
  <sheetViews>
    <sheetView zoomScaleNormal="100" zoomScaleSheetLayoutView="80" workbookViewId="0">
      <selection activeCell="Q20" sqref="Q20"/>
    </sheetView>
  </sheetViews>
  <sheetFormatPr defaultColWidth="9.140625" defaultRowHeight="12.75" customHeight="1" zeroHeight="1" x14ac:dyDescent="0.2"/>
  <cols>
    <col min="1" max="1" width="19.28515625" style="13" customWidth="1"/>
    <col min="2" max="2" width="5.140625" style="102" bestFit="1" customWidth="1"/>
    <col min="3" max="3" width="6.28515625" style="13" bestFit="1" customWidth="1"/>
    <col min="4" max="4" width="6" style="13" customWidth="1"/>
    <col min="5" max="5" width="7" style="13" bestFit="1" customWidth="1"/>
    <col min="6" max="6" width="6.28515625" style="13" bestFit="1" customWidth="1"/>
    <col min="7" max="7" width="6.85546875" style="13" bestFit="1" customWidth="1"/>
    <col min="8" max="8" width="7.5703125" style="13" bestFit="1" customWidth="1"/>
    <col min="9" max="9" width="6.85546875" style="13" customWidth="1"/>
    <col min="10" max="10" width="6" style="13" bestFit="1" customWidth="1"/>
    <col min="11" max="11" width="6" style="13" customWidth="1"/>
    <col min="12" max="12" width="7.140625" style="13" bestFit="1" customWidth="1"/>
    <col min="13" max="13" width="6" style="13" customWidth="1"/>
    <col min="14" max="14" width="6.28515625" style="13" bestFit="1" customWidth="1"/>
    <col min="15" max="15" width="6.85546875" style="13" customWidth="1"/>
    <col min="16" max="16" width="7.140625" style="13" bestFit="1" customWidth="1"/>
    <col min="17" max="17" width="8.140625" style="13" bestFit="1" customWidth="1"/>
    <col min="18" max="18" width="8.28515625" style="102" bestFit="1" customWidth="1"/>
    <col min="19" max="19" width="6" style="13" bestFit="1" customWidth="1"/>
    <col min="20" max="21" width="18" style="13" bestFit="1" customWidth="1"/>
    <col min="22" max="22" width="9.85546875" style="13" bestFit="1" customWidth="1"/>
    <col min="23" max="23" width="11.28515625" style="13" customWidth="1"/>
    <col min="24" max="24" width="8.42578125" style="13" customWidth="1"/>
    <col min="25" max="25" width="7" style="13" customWidth="1"/>
    <col min="26" max="28" width="9.140625" style="13"/>
    <col min="29" max="29" width="11.42578125" style="13" customWidth="1"/>
    <col min="30" max="30" width="3.42578125" style="13" customWidth="1"/>
    <col min="31" max="31" width="11.42578125" style="102" customWidth="1"/>
    <col min="32" max="32" width="11.42578125" style="13" customWidth="1"/>
    <col min="33" max="16384" width="9.140625" style="13"/>
  </cols>
  <sheetData>
    <row r="1" spans="1:31" ht="17.100000000000001" customHeight="1" x14ac:dyDescent="0.2">
      <c r="A1" s="11"/>
      <c r="B1" s="31"/>
      <c r="C1" s="11"/>
      <c r="D1" s="11"/>
      <c r="E1" s="11"/>
      <c r="F1" s="12"/>
      <c r="H1" s="14" t="s">
        <v>8</v>
      </c>
      <c r="I1" s="15">
        <v>51</v>
      </c>
      <c r="J1" s="109"/>
      <c r="K1" s="109"/>
      <c r="L1" s="109"/>
      <c r="M1" s="109"/>
      <c r="N1" s="109"/>
      <c r="O1" s="109"/>
      <c r="P1" s="109"/>
      <c r="Q1" s="109"/>
      <c r="R1" s="109"/>
      <c r="S1" s="109"/>
    </row>
    <row r="2" spans="1:31" ht="17.100000000000001" customHeight="1" thickBot="1" x14ac:dyDescent="0.25">
      <c r="A2" s="12"/>
      <c r="B2" s="32"/>
      <c r="C2" s="40"/>
      <c r="D2" s="40"/>
      <c r="E2" s="40"/>
      <c r="F2" s="40"/>
      <c r="G2" s="40"/>
      <c r="H2" s="40"/>
      <c r="I2" s="40"/>
      <c r="J2" s="109"/>
      <c r="K2" s="109"/>
      <c r="L2" s="109"/>
      <c r="M2" s="109"/>
      <c r="N2" s="109"/>
      <c r="O2" s="109"/>
      <c r="P2" s="109"/>
      <c r="Q2" s="109"/>
      <c r="R2" s="109"/>
      <c r="S2" s="109"/>
      <c r="U2" s="11"/>
      <c r="Y2" s="11"/>
      <c r="Z2" s="16"/>
      <c r="AC2" s="102"/>
      <c r="AE2" s="13"/>
    </row>
    <row r="3" spans="1:31" ht="17.100000000000001" customHeight="1" x14ac:dyDescent="0.2">
      <c r="A3" s="110" t="s">
        <v>9</v>
      </c>
      <c r="B3" s="112" t="s">
        <v>29</v>
      </c>
      <c r="C3" s="114">
        <f>VLOOKUP($I$1,BUDGET!$I:$J,2,)</f>
        <v>42351</v>
      </c>
      <c r="D3" s="115"/>
      <c r="E3" s="114">
        <f>VLOOKUP($I$1,BUDGET!$I:$J,2,)+1</f>
        <v>42352</v>
      </c>
      <c r="F3" s="115"/>
      <c r="G3" s="114">
        <f>VLOOKUP($I$1,BUDGET!$I:$J,2,)+2</f>
        <v>42353</v>
      </c>
      <c r="H3" s="115"/>
      <c r="I3" s="114">
        <f>VLOOKUP($I$1,BUDGET!$I:$J,2,)+3</f>
        <v>42354</v>
      </c>
      <c r="J3" s="115"/>
      <c r="K3" s="114">
        <f>VLOOKUP($I$1,BUDGET!$I:$J,2,)+4</f>
        <v>42355</v>
      </c>
      <c r="L3" s="115"/>
      <c r="M3" s="114">
        <f>VLOOKUP($I$1,BUDGET!$I:$J,2,)+5</f>
        <v>42356</v>
      </c>
      <c r="N3" s="115"/>
      <c r="O3" s="114">
        <f>VLOOKUP($I$1,BUDGET!$I:$J,2,)+6</f>
        <v>42357</v>
      </c>
      <c r="P3" s="115"/>
      <c r="Q3" s="116" t="s">
        <v>10</v>
      </c>
      <c r="R3" s="118" t="s">
        <v>30</v>
      </c>
      <c r="S3" s="13" t="s">
        <v>0</v>
      </c>
      <c r="AB3" s="102"/>
      <c r="AE3" s="13"/>
    </row>
    <row r="4" spans="1:31" ht="17.100000000000001" customHeight="1" thickBot="1" x14ac:dyDescent="0.25">
      <c r="A4" s="111"/>
      <c r="B4" s="113"/>
      <c r="C4" s="120" t="s">
        <v>11</v>
      </c>
      <c r="D4" s="108"/>
      <c r="E4" s="107" t="s">
        <v>12</v>
      </c>
      <c r="F4" s="108"/>
      <c r="G4" s="107" t="s">
        <v>13</v>
      </c>
      <c r="H4" s="108"/>
      <c r="I4" s="107" t="s">
        <v>14</v>
      </c>
      <c r="J4" s="108"/>
      <c r="K4" s="107" t="s">
        <v>15</v>
      </c>
      <c r="L4" s="108"/>
      <c r="M4" s="107" t="s">
        <v>16</v>
      </c>
      <c r="N4" s="108"/>
      <c r="O4" s="107" t="s">
        <v>17</v>
      </c>
      <c r="P4" s="108"/>
      <c r="Q4" s="117"/>
      <c r="R4" s="119"/>
      <c r="AC4" s="18" t="s">
        <v>0</v>
      </c>
    </row>
    <row r="5" spans="1:31" ht="17.100000000000001" customHeight="1" x14ac:dyDescent="0.2">
      <c r="A5" s="82" t="s">
        <v>65</v>
      </c>
      <c r="B5" s="33"/>
      <c r="C5" s="86"/>
      <c r="D5" s="87"/>
      <c r="E5" s="86"/>
      <c r="F5" s="87"/>
      <c r="G5" s="86"/>
      <c r="H5" s="87"/>
      <c r="I5" s="88"/>
      <c r="J5" s="89"/>
      <c r="K5" s="88"/>
      <c r="L5" s="89"/>
      <c r="M5" s="86"/>
      <c r="N5" s="87"/>
      <c r="O5" s="86"/>
      <c r="P5" s="87"/>
      <c r="Q5" s="90">
        <f t="shared" ref="Q5:Q18" si="0">X23</f>
        <v>0</v>
      </c>
      <c r="R5" s="91">
        <f>COUNTBLANK(C5:P5)/2</f>
        <v>7</v>
      </c>
      <c r="S5" s="19"/>
    </row>
    <row r="6" spans="1:31" ht="17.100000000000001" customHeight="1" x14ac:dyDescent="0.2">
      <c r="A6" s="83" t="s">
        <v>66</v>
      </c>
      <c r="B6" s="34"/>
      <c r="C6" s="86"/>
      <c r="D6" s="87"/>
      <c r="E6" s="86"/>
      <c r="F6" s="87"/>
      <c r="G6" s="86"/>
      <c r="H6" s="87"/>
      <c r="I6" s="86"/>
      <c r="J6" s="92"/>
      <c r="K6" s="86"/>
      <c r="L6" s="87"/>
      <c r="M6" s="86"/>
      <c r="N6" s="87"/>
      <c r="O6" s="86"/>
      <c r="P6" s="92"/>
      <c r="Q6" s="93">
        <f t="shared" si="0"/>
        <v>0</v>
      </c>
      <c r="R6" s="91">
        <f t="shared" ref="R6:R18" si="1">COUNTBLANK(C6:P6)/2</f>
        <v>7</v>
      </c>
      <c r="S6" s="19"/>
    </row>
    <row r="7" spans="1:31" ht="17.100000000000001" customHeight="1" x14ac:dyDescent="0.2">
      <c r="A7" s="83" t="s">
        <v>67</v>
      </c>
      <c r="B7" s="34"/>
      <c r="C7" s="86"/>
      <c r="D7" s="87"/>
      <c r="E7" s="86"/>
      <c r="F7" s="87"/>
      <c r="G7" s="86"/>
      <c r="H7" s="87"/>
      <c r="I7" s="86"/>
      <c r="J7" s="87"/>
      <c r="K7" s="86"/>
      <c r="L7" s="87"/>
      <c r="M7" s="86"/>
      <c r="N7" s="87"/>
      <c r="O7" s="86"/>
      <c r="P7" s="87"/>
      <c r="Q7" s="93">
        <f t="shared" si="0"/>
        <v>0</v>
      </c>
      <c r="R7" s="91">
        <f t="shared" si="1"/>
        <v>7</v>
      </c>
      <c r="S7" s="19"/>
    </row>
    <row r="8" spans="1:31" ht="17.100000000000001" customHeight="1" x14ac:dyDescent="0.2">
      <c r="A8" s="83" t="s">
        <v>68</v>
      </c>
      <c r="B8" s="34"/>
      <c r="C8" s="86"/>
      <c r="D8" s="87"/>
      <c r="E8" s="86"/>
      <c r="F8" s="87"/>
      <c r="G8" s="86"/>
      <c r="H8" s="87"/>
      <c r="I8" s="86"/>
      <c r="J8" s="87"/>
      <c r="K8" s="86"/>
      <c r="L8" s="87"/>
      <c r="M8" s="86"/>
      <c r="N8" s="87"/>
      <c r="O8" s="86"/>
      <c r="P8" s="87"/>
      <c r="Q8" s="93">
        <f t="shared" si="0"/>
        <v>0</v>
      </c>
      <c r="R8" s="91">
        <f t="shared" si="1"/>
        <v>7</v>
      </c>
      <c r="S8" s="19"/>
    </row>
    <row r="9" spans="1:31" ht="17.100000000000001" customHeight="1" x14ac:dyDescent="0.2">
      <c r="A9" s="83" t="s">
        <v>69</v>
      </c>
      <c r="B9" s="34"/>
      <c r="C9" s="86"/>
      <c r="D9" s="87"/>
      <c r="E9" s="86"/>
      <c r="F9" s="87"/>
      <c r="G9" s="86"/>
      <c r="H9" s="87"/>
      <c r="I9" s="86"/>
      <c r="J9" s="87"/>
      <c r="K9" s="86"/>
      <c r="L9" s="87"/>
      <c r="M9" s="86"/>
      <c r="N9" s="87"/>
      <c r="O9" s="86"/>
      <c r="P9" s="87"/>
      <c r="Q9" s="93">
        <f t="shared" si="0"/>
        <v>0</v>
      </c>
      <c r="R9" s="91">
        <f t="shared" si="1"/>
        <v>7</v>
      </c>
      <c r="S9" s="19"/>
    </row>
    <row r="10" spans="1:31" ht="17.100000000000001" customHeight="1" x14ac:dyDescent="0.2">
      <c r="A10" s="83" t="s">
        <v>70</v>
      </c>
      <c r="B10" s="34"/>
      <c r="C10" s="86"/>
      <c r="D10" s="87"/>
      <c r="E10" s="86"/>
      <c r="F10" s="87"/>
      <c r="G10" s="86"/>
      <c r="H10" s="87"/>
      <c r="I10" s="86"/>
      <c r="J10" s="87"/>
      <c r="K10" s="86"/>
      <c r="L10" s="87"/>
      <c r="M10" s="86"/>
      <c r="N10" s="87"/>
      <c r="O10" s="86"/>
      <c r="P10" s="87"/>
      <c r="Q10" s="93">
        <f t="shared" si="0"/>
        <v>0</v>
      </c>
      <c r="R10" s="91">
        <f t="shared" si="1"/>
        <v>7</v>
      </c>
      <c r="S10" s="19"/>
    </row>
    <row r="11" spans="1:31" ht="17.100000000000001" customHeight="1" x14ac:dyDescent="0.2">
      <c r="A11" s="83" t="s">
        <v>71</v>
      </c>
      <c r="B11" s="34"/>
      <c r="C11" s="86"/>
      <c r="D11" s="87"/>
      <c r="E11" s="86"/>
      <c r="F11" s="87"/>
      <c r="G11" s="86"/>
      <c r="H11" s="87"/>
      <c r="I11" s="86"/>
      <c r="J11" s="87"/>
      <c r="K11" s="86"/>
      <c r="L11" s="87"/>
      <c r="M11" s="86"/>
      <c r="N11" s="87"/>
      <c r="O11" s="86"/>
      <c r="P11" s="87"/>
      <c r="Q11" s="93">
        <f t="shared" si="0"/>
        <v>0</v>
      </c>
      <c r="R11" s="91">
        <f t="shared" si="1"/>
        <v>7</v>
      </c>
      <c r="S11" s="19"/>
    </row>
    <row r="12" spans="1:31" ht="17.100000000000001" customHeight="1" x14ac:dyDescent="0.2">
      <c r="A12" s="83" t="s">
        <v>72</v>
      </c>
      <c r="B12" s="34"/>
      <c r="C12" s="86"/>
      <c r="D12" s="87"/>
      <c r="E12" s="86"/>
      <c r="F12" s="87"/>
      <c r="G12" s="86"/>
      <c r="H12" s="87"/>
      <c r="I12" s="86"/>
      <c r="J12" s="87"/>
      <c r="K12" s="86"/>
      <c r="L12" s="87"/>
      <c r="M12" s="86"/>
      <c r="N12" s="87"/>
      <c r="O12" s="86"/>
      <c r="P12" s="87"/>
      <c r="Q12" s="93">
        <f t="shared" si="0"/>
        <v>0</v>
      </c>
      <c r="R12" s="91">
        <f t="shared" si="1"/>
        <v>7</v>
      </c>
      <c r="S12" s="19"/>
    </row>
    <row r="13" spans="1:31" ht="17.100000000000001" customHeight="1" x14ac:dyDescent="0.2">
      <c r="A13" s="83" t="s">
        <v>73</v>
      </c>
      <c r="B13" s="34"/>
      <c r="C13" s="86"/>
      <c r="D13" s="87"/>
      <c r="E13" s="86"/>
      <c r="F13" s="87"/>
      <c r="G13" s="86"/>
      <c r="H13" s="87"/>
      <c r="I13" s="86"/>
      <c r="J13" s="87"/>
      <c r="K13" s="86"/>
      <c r="L13" s="87"/>
      <c r="M13" s="86"/>
      <c r="N13" s="87"/>
      <c r="O13" s="86"/>
      <c r="P13" s="87"/>
      <c r="Q13" s="93">
        <f t="shared" si="0"/>
        <v>0</v>
      </c>
      <c r="R13" s="91">
        <f t="shared" si="1"/>
        <v>7</v>
      </c>
      <c r="S13" s="19"/>
    </row>
    <row r="14" spans="1:31" ht="17.100000000000001" customHeight="1" x14ac:dyDescent="0.2">
      <c r="A14" s="83" t="s">
        <v>75</v>
      </c>
      <c r="B14" s="34"/>
      <c r="C14" s="86"/>
      <c r="D14" s="87"/>
      <c r="E14" s="86"/>
      <c r="F14" s="87"/>
      <c r="G14" s="86"/>
      <c r="H14" s="87"/>
      <c r="I14" s="86"/>
      <c r="J14" s="87"/>
      <c r="K14" s="86"/>
      <c r="L14" s="87"/>
      <c r="M14" s="86"/>
      <c r="N14" s="87"/>
      <c r="O14" s="86"/>
      <c r="P14" s="87"/>
      <c r="Q14" s="93">
        <f t="shared" si="0"/>
        <v>0</v>
      </c>
      <c r="R14" s="91">
        <f t="shared" si="1"/>
        <v>7</v>
      </c>
      <c r="S14" s="19"/>
    </row>
    <row r="15" spans="1:31" ht="17.100000000000001" customHeight="1" x14ac:dyDescent="0.2">
      <c r="A15" s="83" t="s">
        <v>74</v>
      </c>
      <c r="B15" s="34"/>
      <c r="C15" s="86"/>
      <c r="D15" s="87"/>
      <c r="E15" s="86"/>
      <c r="F15" s="87"/>
      <c r="G15" s="86"/>
      <c r="H15" s="87"/>
      <c r="I15" s="86"/>
      <c r="J15" s="87"/>
      <c r="K15" s="86"/>
      <c r="L15" s="87"/>
      <c r="M15" s="86"/>
      <c r="N15" s="87"/>
      <c r="O15" s="86"/>
      <c r="P15" s="87"/>
      <c r="Q15" s="93">
        <f t="shared" si="0"/>
        <v>0</v>
      </c>
      <c r="R15" s="91">
        <f t="shared" si="1"/>
        <v>7</v>
      </c>
      <c r="S15" s="19"/>
    </row>
    <row r="16" spans="1:31" ht="17.100000000000001" customHeight="1" x14ac:dyDescent="0.2">
      <c r="A16" s="84"/>
      <c r="B16" s="34"/>
      <c r="C16" s="86"/>
      <c r="D16" s="92"/>
      <c r="E16" s="86"/>
      <c r="F16" s="92"/>
      <c r="G16" s="86"/>
      <c r="H16" s="92"/>
      <c r="I16" s="86"/>
      <c r="J16" s="92"/>
      <c r="K16" s="86"/>
      <c r="L16" s="92"/>
      <c r="M16" s="86"/>
      <c r="N16" s="92"/>
      <c r="O16" s="86"/>
      <c r="P16" s="92"/>
      <c r="Q16" s="93">
        <f t="shared" si="0"/>
        <v>0</v>
      </c>
      <c r="R16" s="91">
        <f t="shared" si="1"/>
        <v>7</v>
      </c>
      <c r="S16" s="19"/>
    </row>
    <row r="17" spans="1:31" ht="17.100000000000001" customHeight="1" x14ac:dyDescent="0.2">
      <c r="A17" s="84"/>
      <c r="B17" s="34"/>
      <c r="C17" s="86"/>
      <c r="D17" s="92"/>
      <c r="E17" s="86"/>
      <c r="F17" s="92"/>
      <c r="G17" s="86"/>
      <c r="H17" s="92"/>
      <c r="I17" s="86"/>
      <c r="J17" s="92"/>
      <c r="K17" s="86"/>
      <c r="L17" s="92"/>
      <c r="M17" s="86"/>
      <c r="N17" s="92"/>
      <c r="O17" s="86"/>
      <c r="P17" s="92"/>
      <c r="Q17" s="93">
        <f t="shared" si="0"/>
        <v>0</v>
      </c>
      <c r="R17" s="91">
        <f t="shared" si="1"/>
        <v>7</v>
      </c>
      <c r="S17" s="19"/>
    </row>
    <row r="18" spans="1:31" ht="17.100000000000001" customHeight="1" thickBot="1" x14ac:dyDescent="0.25">
      <c r="A18" s="85"/>
      <c r="B18" s="35"/>
      <c r="C18" s="94"/>
      <c r="D18" s="95"/>
      <c r="E18" s="94"/>
      <c r="F18" s="95"/>
      <c r="G18" s="94"/>
      <c r="H18" s="95"/>
      <c r="I18" s="94"/>
      <c r="J18" s="95"/>
      <c r="K18" s="94"/>
      <c r="L18" s="95"/>
      <c r="M18" s="94"/>
      <c r="N18" s="95"/>
      <c r="O18" s="94"/>
      <c r="P18" s="95"/>
      <c r="Q18" s="96">
        <f t="shared" si="0"/>
        <v>0</v>
      </c>
      <c r="R18" s="97">
        <f t="shared" si="1"/>
        <v>7</v>
      </c>
      <c r="S18" s="19"/>
    </row>
    <row r="19" spans="1:31" ht="17.100000000000001" customHeight="1" x14ac:dyDescent="0.2">
      <c r="A19" s="18" t="s">
        <v>18</v>
      </c>
      <c r="B19" s="36">
        <f>SUM(B5:B18)</f>
        <v>0</v>
      </c>
      <c r="C19" s="105">
        <f>E37</f>
        <v>0</v>
      </c>
      <c r="D19" s="105"/>
      <c r="E19" s="105">
        <f>H37</f>
        <v>0</v>
      </c>
      <c r="F19" s="105"/>
      <c r="G19" s="105">
        <f>K37</f>
        <v>0</v>
      </c>
      <c r="H19" s="105"/>
      <c r="I19" s="105">
        <f>N37</f>
        <v>0</v>
      </c>
      <c r="J19" s="105"/>
      <c r="K19" s="105">
        <f>Q37</f>
        <v>0</v>
      </c>
      <c r="L19" s="105"/>
      <c r="M19" s="105">
        <f>T37</f>
        <v>0</v>
      </c>
      <c r="N19" s="105"/>
      <c r="O19" s="105">
        <f>W37</f>
        <v>0</v>
      </c>
      <c r="P19" s="105"/>
      <c r="Q19" s="38">
        <f>SUM(Q5:Q18)</f>
        <v>0</v>
      </c>
      <c r="R19" s="20"/>
      <c r="S19" s="19"/>
      <c r="T19" s="19"/>
    </row>
    <row r="20" spans="1:31" ht="17.100000000000001" customHeight="1" x14ac:dyDescent="0.2">
      <c r="A20" s="18" t="s">
        <v>28</v>
      </c>
      <c r="B20" s="36"/>
      <c r="C20" s="106">
        <f>COUNTA(D5:D15)-COUNTIF(D5:D15,"H")-COUNTIF(D5:D15,"T")-COUNTIF(D5:D15,"S")-COUNTIF(D5:D15,"AA")-COUNTIF(D5:D15,"AU")-COUNTIF(D5:D15,"FI")-COUNTIF(D5:D15,"HOS")-COUNTIF(D5:D15,"GD")</f>
        <v>0</v>
      </c>
      <c r="D20" s="106"/>
      <c r="E20" s="106">
        <f t="shared" ref="E20" si="2">COUNTA(F5:F15)-COUNTIF(F5:F15,"H")-COUNTIF(F5:F15,"T")-COUNTIF(F5:F15,"S")-COUNTIF(F5:F15,"AA")-COUNTIF(F5:F15,"AU")-COUNTIF(F5:F15,"FI")-COUNTIF(F5:F15,"HOS")-COUNTIF(F5:F15,"GD")</f>
        <v>0</v>
      </c>
      <c r="F20" s="106"/>
      <c r="G20" s="106">
        <f t="shared" ref="G20" si="3">COUNTA(H5:H15)-COUNTIF(H5:H15,"H")-COUNTIF(H5:H15,"T")-COUNTIF(H5:H15,"S")-COUNTIF(H5:H15,"AA")-COUNTIF(H5:H15,"AU")-COUNTIF(H5:H15,"FI")-COUNTIF(H5:H15,"HOS")-COUNTIF(H5:H15,"GD")</f>
        <v>0</v>
      </c>
      <c r="H20" s="106"/>
      <c r="I20" s="106">
        <f t="shared" ref="I20" si="4">COUNTA(J5:J15)-COUNTIF(J5:J15,"H")-COUNTIF(J5:J15,"T")-COUNTIF(J5:J15,"S")-COUNTIF(J5:J15,"AA")-COUNTIF(J5:J15,"AU")-COUNTIF(J5:J15,"FI")-COUNTIF(J5:J15,"HOS")-COUNTIF(J5:J15,"GD")</f>
        <v>0</v>
      </c>
      <c r="J20" s="106"/>
      <c r="K20" s="106">
        <f t="shared" ref="K20" si="5">COUNTA(L5:L15)-COUNTIF(L5:L15,"H")-COUNTIF(L5:L15,"T")-COUNTIF(L5:L15,"S")-COUNTIF(L5:L15,"AA")-COUNTIF(L5:L15,"AU")-COUNTIF(L5:L15,"FI")-COUNTIF(L5:L15,"HOS")-COUNTIF(L5:L15,"GD")</f>
        <v>0</v>
      </c>
      <c r="L20" s="106"/>
      <c r="M20" s="106">
        <f t="shared" ref="M20" si="6">COUNTA(N5:N15)-COUNTIF(N5:N15,"H")-COUNTIF(N5:N15,"T")-COUNTIF(N5:N15,"S")-COUNTIF(N5:N15,"AA")-COUNTIF(N5:N15,"AU")-COUNTIF(N5:N15,"FI")-COUNTIF(N5:N15,"HOS")-COUNTIF(N5:N15,"GD")</f>
        <v>0</v>
      </c>
      <c r="N20" s="106"/>
      <c r="O20" s="106">
        <f t="shared" ref="O20" si="7">COUNTA(P5:P15)-COUNTIF(P5:P15,"H")-COUNTIF(P5:P15,"T")-COUNTIF(P5:P15,"S")-COUNTIF(P5:P15,"AA")-COUNTIF(P5:P15,"AU")-COUNTIF(P5:P15,"FI")-COUNTIF(P5:P15,"HOS")-COUNTIF(P5:P15,"GD")</f>
        <v>0</v>
      </c>
      <c r="P20" s="106"/>
      <c r="Q20" s="22"/>
      <c r="R20" s="23"/>
      <c r="S20" s="24"/>
      <c r="T20" s="24"/>
    </row>
    <row r="21" spans="1:31" ht="17.100000000000001" customHeight="1" x14ac:dyDescent="0.2">
      <c r="A21" s="18" t="s">
        <v>19</v>
      </c>
      <c r="B21" s="36"/>
      <c r="C21" s="27"/>
      <c r="D21" s="21"/>
      <c r="E21" s="27"/>
      <c r="F21" s="21"/>
      <c r="G21" s="27"/>
      <c r="H21" s="21"/>
      <c r="I21" s="27"/>
      <c r="J21" s="21"/>
      <c r="K21" s="27"/>
      <c r="L21" s="21"/>
      <c r="M21" s="28"/>
      <c r="N21" s="28"/>
      <c r="O21" s="27"/>
      <c r="P21" s="21"/>
      <c r="Q21" s="39"/>
      <c r="R21" s="25"/>
      <c r="S21" s="26"/>
      <c r="T21" s="26"/>
      <c r="U21" s="17"/>
      <c r="V21" s="17"/>
    </row>
    <row r="22" spans="1:31" hidden="1" x14ac:dyDescent="0.2">
      <c r="C22" s="104" t="s">
        <v>20</v>
      </c>
      <c r="D22" s="104"/>
      <c r="E22" s="104"/>
      <c r="F22" s="104" t="s">
        <v>21</v>
      </c>
      <c r="G22" s="104"/>
      <c r="H22" s="104"/>
      <c r="I22" s="104" t="s">
        <v>22</v>
      </c>
      <c r="J22" s="104"/>
      <c r="K22" s="104"/>
      <c r="L22" s="104" t="s">
        <v>23</v>
      </c>
      <c r="M22" s="104"/>
      <c r="N22" s="104"/>
      <c r="O22" s="104" t="s">
        <v>24</v>
      </c>
      <c r="P22" s="104"/>
      <c r="Q22" s="103"/>
      <c r="R22" s="103" t="s">
        <v>25</v>
      </c>
      <c r="S22" s="103"/>
      <c r="T22" s="103"/>
      <c r="U22" s="103" t="s">
        <v>26</v>
      </c>
      <c r="V22" s="103"/>
      <c r="W22" s="103"/>
      <c r="X22" s="13" t="s">
        <v>27</v>
      </c>
      <c r="AE22" s="13"/>
    </row>
    <row r="23" spans="1:31" hidden="1" x14ac:dyDescent="0.2">
      <c r="A23" s="17"/>
      <c r="B23" s="37"/>
      <c r="C23" s="29">
        <f>VLOOKUP(C5,BUDGET!$B:$C,2,)</f>
        <v>0</v>
      </c>
      <c r="D23" s="29">
        <f>VLOOKUP(D5,BUDGET!$B:$C,2,)</f>
        <v>0</v>
      </c>
      <c r="E23" s="30">
        <f t="shared" ref="E23:E36" si="8">IF(D23-C23&gt;7,D23-C23-0.75,IF(D23-C23&gt;6,D23-C23-0.5,IF(D23-C23&lt;=6,D23-C23,FALSE)))</f>
        <v>0</v>
      </c>
      <c r="F23" s="29">
        <f>VLOOKUP(E5,BUDGET!$B:$C,2,)</f>
        <v>0</v>
      </c>
      <c r="G23" s="29">
        <f>VLOOKUP(F5,BUDGET!$B:$C,2,)</f>
        <v>0</v>
      </c>
      <c r="H23" s="30">
        <f t="shared" ref="H23:H36" si="9">IF(G23-F23&gt;7,G23-F23-0.75,IF(G23-F23&gt;6,G23-F23-0.5,IF(G23-F23&lt;=6,G23-F23,FALSE)))</f>
        <v>0</v>
      </c>
      <c r="I23" s="29">
        <f>VLOOKUP(G5,BUDGET!$B:$C,2,)</f>
        <v>0</v>
      </c>
      <c r="J23" s="29">
        <f>VLOOKUP(H5,BUDGET!$B:$C,2,)</f>
        <v>0</v>
      </c>
      <c r="K23" s="30">
        <f t="shared" ref="K23:K36" si="10">IF(J23-I23&gt;7,J23-I23-0.75,IF(J23-I23&gt;6,J23-I23-0.5,IF(J23-I23&lt;=6,J23-I23,FALSE)))</f>
        <v>0</v>
      </c>
      <c r="L23" s="29">
        <f>VLOOKUP(I5,BUDGET!$B:$C,2,)</f>
        <v>0</v>
      </c>
      <c r="M23" s="29">
        <f>VLOOKUP(J5,BUDGET!$B:$C,2,)</f>
        <v>0</v>
      </c>
      <c r="N23" s="30">
        <f t="shared" ref="N23:N36" si="11">IF(M23-L23&gt;7,M23-L23-0.75,IF(M23-L23&gt;6,M23-L23-0.5,IF(M23-L23&lt;=6,M23-L23,FALSE)))</f>
        <v>0</v>
      </c>
      <c r="O23" s="29">
        <f>VLOOKUP(K5,BUDGET!$B:$C,2,)</f>
        <v>0</v>
      </c>
      <c r="P23" s="29">
        <f>VLOOKUP(L5,BUDGET!$B:$C,2,)</f>
        <v>0</v>
      </c>
      <c r="Q23" s="30">
        <f t="shared" ref="Q23:Q36" si="12">IF(P23-O23&gt;7,P23-O23-0.75,IF(P23-O23&gt;6,P23-O23-0.5,IF(P23-O23&lt;=6,P23-O23,FALSE)))</f>
        <v>0</v>
      </c>
      <c r="R23" s="29">
        <f>VLOOKUP(M5,BUDGET!$B:$C,2,)</f>
        <v>0</v>
      </c>
      <c r="S23" s="29">
        <f>VLOOKUP(N5,BUDGET!$B:$C,2,)</f>
        <v>0</v>
      </c>
      <c r="T23" s="30">
        <f t="shared" ref="T23:T36" si="13">IF(S23-R23&gt;7,S23-R23-0.75,IF(S23-R23&gt;6,S23-R23-0.5,IF(S23-R23&lt;=6,S23-R23,FALSE)))</f>
        <v>0</v>
      </c>
      <c r="U23" s="29">
        <f>VLOOKUP(O5,BUDGET!$B:$C,2,)</f>
        <v>0</v>
      </c>
      <c r="V23" s="29">
        <f>VLOOKUP(P5,BUDGET!$B:$C,2,)</f>
        <v>0</v>
      </c>
      <c r="W23" s="30">
        <f t="shared" ref="W23:W36" si="14">IF(V23-U23&gt;7,V23-U23-0.75,IF(V23-U23&gt;6,V23-U23-0.5,IF(V23-U23&lt;=6,V23-U23,FALSE)))</f>
        <v>0</v>
      </c>
      <c r="X23" s="13">
        <f t="shared" ref="X23:X37" si="15">E23+H23+K23+N23+Q23+T23+W23</f>
        <v>0</v>
      </c>
      <c r="AE23" s="13"/>
    </row>
    <row r="24" spans="1:31" hidden="1" x14ac:dyDescent="0.2">
      <c r="A24" s="17"/>
      <c r="B24" s="37"/>
      <c r="C24" s="29">
        <f>VLOOKUP(C6,BUDGET!$B:$C,2,)</f>
        <v>0</v>
      </c>
      <c r="D24" s="29">
        <f>VLOOKUP(D6,BUDGET!$B:$C,2,)</f>
        <v>0</v>
      </c>
      <c r="E24" s="30">
        <f t="shared" si="8"/>
        <v>0</v>
      </c>
      <c r="F24" s="29">
        <f>VLOOKUP(E6,BUDGET!$B:$C,2,)</f>
        <v>0</v>
      </c>
      <c r="G24" s="29">
        <f>VLOOKUP(F6,BUDGET!$B:$C,2,)</f>
        <v>0</v>
      </c>
      <c r="H24" s="30">
        <f t="shared" si="9"/>
        <v>0</v>
      </c>
      <c r="I24" s="29">
        <f>VLOOKUP(G6,BUDGET!$B:$C,2,)</f>
        <v>0</v>
      </c>
      <c r="J24" s="29">
        <f>VLOOKUP(H6,BUDGET!$B:$C,2,)</f>
        <v>0</v>
      </c>
      <c r="K24" s="30">
        <f t="shared" si="10"/>
        <v>0</v>
      </c>
      <c r="L24" s="29">
        <f>VLOOKUP(I6,BUDGET!$B:$C,2,)</f>
        <v>0</v>
      </c>
      <c r="M24" s="29">
        <f>VLOOKUP(J6,BUDGET!$B:$C,2,)</f>
        <v>0</v>
      </c>
      <c r="N24" s="30">
        <f t="shared" si="11"/>
        <v>0</v>
      </c>
      <c r="O24" s="29">
        <f>VLOOKUP(K6,BUDGET!$B:$C,2,)</f>
        <v>0</v>
      </c>
      <c r="P24" s="29">
        <f>VLOOKUP(L6,BUDGET!$B:$C,2,)</f>
        <v>0</v>
      </c>
      <c r="Q24" s="30">
        <f t="shared" si="12"/>
        <v>0</v>
      </c>
      <c r="R24" s="29">
        <f>VLOOKUP(M6,BUDGET!$B:$C,2,)</f>
        <v>0</v>
      </c>
      <c r="S24" s="29">
        <f>VLOOKUP(N6,BUDGET!$B:$C,2,)</f>
        <v>0</v>
      </c>
      <c r="T24" s="30">
        <f t="shared" si="13"/>
        <v>0</v>
      </c>
      <c r="U24" s="29">
        <f>VLOOKUP(O6,BUDGET!$B:$C,2,)</f>
        <v>0</v>
      </c>
      <c r="V24" s="29">
        <f>VLOOKUP(P6,BUDGET!$B:$C,2,)</f>
        <v>0</v>
      </c>
      <c r="W24" s="30">
        <f t="shared" si="14"/>
        <v>0</v>
      </c>
      <c r="X24" s="13">
        <f t="shared" si="15"/>
        <v>0</v>
      </c>
      <c r="AE24" s="13"/>
    </row>
    <row r="25" spans="1:31" hidden="1" x14ac:dyDescent="0.2">
      <c r="C25" s="29">
        <f>VLOOKUP(C7,BUDGET!$B:$C,2,)</f>
        <v>0</v>
      </c>
      <c r="D25" s="29">
        <f>VLOOKUP(D7,BUDGET!$B:$C,2,)</f>
        <v>0</v>
      </c>
      <c r="E25" s="30">
        <f t="shared" si="8"/>
        <v>0</v>
      </c>
      <c r="F25" s="29">
        <f>VLOOKUP(E7,BUDGET!$B:$C,2,)</f>
        <v>0</v>
      </c>
      <c r="G25" s="29">
        <f>VLOOKUP(F7,BUDGET!$B:$C,2,)</f>
        <v>0</v>
      </c>
      <c r="H25" s="30">
        <f t="shared" si="9"/>
        <v>0</v>
      </c>
      <c r="I25" s="29">
        <f>VLOOKUP(G7,BUDGET!$B:$C,2,)</f>
        <v>0</v>
      </c>
      <c r="J25" s="29">
        <f>VLOOKUP(H7,BUDGET!$B:$C,2,)</f>
        <v>0</v>
      </c>
      <c r="K25" s="30">
        <f t="shared" si="10"/>
        <v>0</v>
      </c>
      <c r="L25" s="29">
        <f>VLOOKUP(I7,BUDGET!$B:$C,2,)</f>
        <v>0</v>
      </c>
      <c r="M25" s="29">
        <f>VLOOKUP(J7,BUDGET!$B:$C,2,)</f>
        <v>0</v>
      </c>
      <c r="N25" s="30">
        <f t="shared" si="11"/>
        <v>0</v>
      </c>
      <c r="O25" s="29">
        <f>VLOOKUP(K7,BUDGET!$B:$C,2,)</f>
        <v>0</v>
      </c>
      <c r="P25" s="29">
        <f>VLOOKUP(L7,BUDGET!$B:$C,2,)</f>
        <v>0</v>
      </c>
      <c r="Q25" s="30">
        <f t="shared" si="12"/>
        <v>0</v>
      </c>
      <c r="R25" s="29">
        <f>VLOOKUP(M7,BUDGET!$B:$C,2,)</f>
        <v>0</v>
      </c>
      <c r="S25" s="29">
        <f>VLOOKUP(N7,BUDGET!$B:$C,2,)</f>
        <v>0</v>
      </c>
      <c r="T25" s="30">
        <f t="shared" si="13"/>
        <v>0</v>
      </c>
      <c r="U25" s="29">
        <f>VLOOKUP(O7,BUDGET!$B:$C,2,)</f>
        <v>0</v>
      </c>
      <c r="V25" s="29">
        <f>VLOOKUP(P7,BUDGET!$B:$C,2,)</f>
        <v>0</v>
      </c>
      <c r="W25" s="30">
        <f t="shared" si="14"/>
        <v>0</v>
      </c>
      <c r="X25" s="13">
        <f t="shared" si="15"/>
        <v>0</v>
      </c>
      <c r="AE25" s="13"/>
    </row>
    <row r="26" spans="1:31" hidden="1" x14ac:dyDescent="0.2">
      <c r="C26" s="29">
        <f>VLOOKUP(C8,BUDGET!$B:$C,2,)</f>
        <v>0</v>
      </c>
      <c r="D26" s="29">
        <f>VLOOKUP(D8,BUDGET!$B:$C,2,)</f>
        <v>0</v>
      </c>
      <c r="E26" s="30">
        <f t="shared" si="8"/>
        <v>0</v>
      </c>
      <c r="F26" s="29">
        <f>VLOOKUP(E8,BUDGET!$B:$C,2,)</f>
        <v>0</v>
      </c>
      <c r="G26" s="29">
        <f>VLOOKUP(F8,BUDGET!$B:$C,2,)</f>
        <v>0</v>
      </c>
      <c r="H26" s="30">
        <f t="shared" si="9"/>
        <v>0</v>
      </c>
      <c r="I26" s="29">
        <f>VLOOKUP(G8,BUDGET!$B:$C,2,)</f>
        <v>0</v>
      </c>
      <c r="J26" s="29">
        <f>VLOOKUP(H8,BUDGET!$B:$C,2,)</f>
        <v>0</v>
      </c>
      <c r="K26" s="30">
        <f t="shared" si="10"/>
        <v>0</v>
      </c>
      <c r="L26" s="29">
        <f>VLOOKUP(I8,BUDGET!$B:$C,2,)</f>
        <v>0</v>
      </c>
      <c r="M26" s="29">
        <f>VLOOKUP(J8,BUDGET!$B:$C,2,)</f>
        <v>0</v>
      </c>
      <c r="N26" s="30">
        <f t="shared" si="11"/>
        <v>0</v>
      </c>
      <c r="O26" s="29">
        <f>VLOOKUP(K8,BUDGET!$B:$C,2,)</f>
        <v>0</v>
      </c>
      <c r="P26" s="29">
        <f>VLOOKUP(L8,BUDGET!$B:$C,2,)</f>
        <v>0</v>
      </c>
      <c r="Q26" s="30">
        <f t="shared" si="12"/>
        <v>0</v>
      </c>
      <c r="R26" s="29">
        <f>VLOOKUP(M8,BUDGET!$B:$C,2,)</f>
        <v>0</v>
      </c>
      <c r="S26" s="29">
        <f>VLOOKUP(N8,BUDGET!$B:$C,2,)</f>
        <v>0</v>
      </c>
      <c r="T26" s="30">
        <f t="shared" si="13"/>
        <v>0</v>
      </c>
      <c r="U26" s="29">
        <f>VLOOKUP(O8,BUDGET!$B:$C,2,)</f>
        <v>0</v>
      </c>
      <c r="V26" s="29">
        <f>VLOOKUP(P8,BUDGET!$B:$C,2,)</f>
        <v>0</v>
      </c>
      <c r="W26" s="30">
        <f t="shared" si="14"/>
        <v>0</v>
      </c>
      <c r="X26" s="13">
        <f t="shared" si="15"/>
        <v>0</v>
      </c>
      <c r="AE26" s="13"/>
    </row>
    <row r="27" spans="1:31" hidden="1" x14ac:dyDescent="0.2">
      <c r="C27" s="29">
        <f>VLOOKUP(C9,BUDGET!$B:$C,2,)</f>
        <v>0</v>
      </c>
      <c r="D27" s="29">
        <f>VLOOKUP(D9,BUDGET!$B:$C,2,)</f>
        <v>0</v>
      </c>
      <c r="E27" s="30">
        <f t="shared" si="8"/>
        <v>0</v>
      </c>
      <c r="F27" s="29">
        <f>VLOOKUP(E9,BUDGET!$B:$C,2,)</f>
        <v>0</v>
      </c>
      <c r="G27" s="29">
        <f>VLOOKUP(F9,BUDGET!$B:$C,2,)</f>
        <v>0</v>
      </c>
      <c r="H27" s="30">
        <f t="shared" si="9"/>
        <v>0</v>
      </c>
      <c r="I27" s="29">
        <f>VLOOKUP(G9,BUDGET!$B:$C,2,)</f>
        <v>0</v>
      </c>
      <c r="J27" s="29">
        <f>VLOOKUP(H9,BUDGET!$B:$C,2,)</f>
        <v>0</v>
      </c>
      <c r="K27" s="30">
        <f t="shared" si="10"/>
        <v>0</v>
      </c>
      <c r="L27" s="29">
        <f>VLOOKUP(I9,BUDGET!$B:$C,2,)</f>
        <v>0</v>
      </c>
      <c r="M27" s="29">
        <f>VLOOKUP(J9,BUDGET!$B:$C,2,)</f>
        <v>0</v>
      </c>
      <c r="N27" s="30">
        <f t="shared" si="11"/>
        <v>0</v>
      </c>
      <c r="O27" s="29">
        <f>VLOOKUP(K9,BUDGET!$B:$C,2,)</f>
        <v>0</v>
      </c>
      <c r="P27" s="29">
        <f>VLOOKUP(L9,BUDGET!$B:$C,2,)</f>
        <v>0</v>
      </c>
      <c r="Q27" s="30">
        <f t="shared" si="12"/>
        <v>0</v>
      </c>
      <c r="R27" s="29">
        <f>VLOOKUP(M9,BUDGET!$B:$C,2,)</f>
        <v>0</v>
      </c>
      <c r="S27" s="29">
        <f>VLOOKUP(N9,BUDGET!$B:$C,2,)</f>
        <v>0</v>
      </c>
      <c r="T27" s="30">
        <f t="shared" si="13"/>
        <v>0</v>
      </c>
      <c r="U27" s="29">
        <f>VLOOKUP(O9,BUDGET!$B:$C,2,)</f>
        <v>0</v>
      </c>
      <c r="V27" s="29">
        <f>VLOOKUP(P9,BUDGET!$B:$C,2,)</f>
        <v>0</v>
      </c>
      <c r="W27" s="30">
        <f t="shared" si="14"/>
        <v>0</v>
      </c>
      <c r="X27" s="13">
        <f t="shared" si="15"/>
        <v>0</v>
      </c>
      <c r="AE27" s="13"/>
    </row>
    <row r="28" spans="1:31" hidden="1" x14ac:dyDescent="0.2">
      <c r="C28" s="29">
        <f>VLOOKUP(C10,BUDGET!$B:$C,2,)</f>
        <v>0</v>
      </c>
      <c r="D28" s="29">
        <f>VLOOKUP(D10,BUDGET!$B:$C,2,)</f>
        <v>0</v>
      </c>
      <c r="E28" s="30">
        <f t="shared" si="8"/>
        <v>0</v>
      </c>
      <c r="F28" s="29">
        <f>VLOOKUP(E10,BUDGET!$B:$C,2,)</f>
        <v>0</v>
      </c>
      <c r="G28" s="29">
        <f>VLOOKUP(F10,BUDGET!$B:$C,2,)</f>
        <v>0</v>
      </c>
      <c r="H28" s="30">
        <f t="shared" si="9"/>
        <v>0</v>
      </c>
      <c r="I28" s="29">
        <f>VLOOKUP(G10,BUDGET!$B:$C,2,)</f>
        <v>0</v>
      </c>
      <c r="J28" s="29">
        <f>VLOOKUP(H10,BUDGET!$B:$C,2,)</f>
        <v>0</v>
      </c>
      <c r="K28" s="30">
        <f t="shared" si="10"/>
        <v>0</v>
      </c>
      <c r="L28" s="29">
        <f>VLOOKUP(I10,BUDGET!$B:$C,2,)</f>
        <v>0</v>
      </c>
      <c r="M28" s="29">
        <f>VLOOKUP(J10,BUDGET!$B:$C,2,)</f>
        <v>0</v>
      </c>
      <c r="N28" s="30">
        <f t="shared" si="11"/>
        <v>0</v>
      </c>
      <c r="O28" s="29">
        <f>VLOOKUP(K10,BUDGET!$B:$C,2,)</f>
        <v>0</v>
      </c>
      <c r="P28" s="29">
        <f>VLOOKUP(L10,BUDGET!$B:$C,2,)</f>
        <v>0</v>
      </c>
      <c r="Q28" s="30">
        <f t="shared" si="12"/>
        <v>0</v>
      </c>
      <c r="R28" s="29">
        <f>VLOOKUP(M10,BUDGET!$B:$C,2,)</f>
        <v>0</v>
      </c>
      <c r="S28" s="29">
        <f>VLOOKUP(N10,BUDGET!$B:$C,2,)</f>
        <v>0</v>
      </c>
      <c r="T28" s="30">
        <f t="shared" si="13"/>
        <v>0</v>
      </c>
      <c r="U28" s="29">
        <f>VLOOKUP(O10,BUDGET!$B:$C,2,)</f>
        <v>0</v>
      </c>
      <c r="V28" s="29">
        <f>VLOOKUP(P10,BUDGET!$B:$C,2,)</f>
        <v>0</v>
      </c>
      <c r="W28" s="30">
        <f t="shared" si="14"/>
        <v>0</v>
      </c>
      <c r="X28" s="13">
        <f t="shared" si="15"/>
        <v>0</v>
      </c>
      <c r="AE28" s="13"/>
    </row>
    <row r="29" spans="1:31" hidden="1" x14ac:dyDescent="0.2">
      <c r="C29" s="29">
        <f>VLOOKUP(C11,BUDGET!$B:$C,2,)</f>
        <v>0</v>
      </c>
      <c r="D29" s="29">
        <f>VLOOKUP(D11,BUDGET!$B:$C,2,)</f>
        <v>0</v>
      </c>
      <c r="E29" s="30">
        <f t="shared" si="8"/>
        <v>0</v>
      </c>
      <c r="F29" s="29">
        <f>VLOOKUP(E11,BUDGET!$B:$C,2,)</f>
        <v>0</v>
      </c>
      <c r="G29" s="29">
        <f>VLOOKUP(F11,BUDGET!$B:$C,2,)</f>
        <v>0</v>
      </c>
      <c r="H29" s="30">
        <f t="shared" si="9"/>
        <v>0</v>
      </c>
      <c r="I29" s="29">
        <f>VLOOKUP(G11,BUDGET!$B:$C,2,)</f>
        <v>0</v>
      </c>
      <c r="J29" s="29">
        <f>VLOOKUP(H11,BUDGET!$B:$C,2,)</f>
        <v>0</v>
      </c>
      <c r="K29" s="30">
        <f t="shared" si="10"/>
        <v>0</v>
      </c>
      <c r="L29" s="29">
        <f>VLOOKUP(I11,BUDGET!$B:$C,2,)</f>
        <v>0</v>
      </c>
      <c r="M29" s="29">
        <f>VLOOKUP(J11,BUDGET!$B:$C,2,)</f>
        <v>0</v>
      </c>
      <c r="N29" s="30">
        <f t="shared" si="11"/>
        <v>0</v>
      </c>
      <c r="O29" s="29">
        <f>VLOOKUP(K11,BUDGET!$B:$C,2,)</f>
        <v>0</v>
      </c>
      <c r="P29" s="29">
        <f>VLOOKUP(L11,BUDGET!$B:$C,2,)</f>
        <v>0</v>
      </c>
      <c r="Q29" s="30">
        <f t="shared" si="12"/>
        <v>0</v>
      </c>
      <c r="R29" s="29">
        <f>VLOOKUP(M11,BUDGET!$B:$C,2,)</f>
        <v>0</v>
      </c>
      <c r="S29" s="29">
        <f>VLOOKUP(N11,BUDGET!$B:$C,2,)</f>
        <v>0</v>
      </c>
      <c r="T29" s="30">
        <f t="shared" si="13"/>
        <v>0</v>
      </c>
      <c r="U29" s="29">
        <f>VLOOKUP(O11,BUDGET!$B:$C,2,)</f>
        <v>0</v>
      </c>
      <c r="V29" s="29">
        <f>VLOOKUP(P11,BUDGET!$B:$C,2,)</f>
        <v>0</v>
      </c>
      <c r="W29" s="30">
        <f t="shared" si="14"/>
        <v>0</v>
      </c>
      <c r="X29" s="13">
        <f t="shared" si="15"/>
        <v>0</v>
      </c>
      <c r="AE29" s="13"/>
    </row>
    <row r="30" spans="1:31" hidden="1" x14ac:dyDescent="0.2">
      <c r="C30" s="29">
        <f>VLOOKUP(C12,BUDGET!$B:$C,2,)</f>
        <v>0</v>
      </c>
      <c r="D30" s="29">
        <f>VLOOKUP(D12,BUDGET!$B:$C,2,)</f>
        <v>0</v>
      </c>
      <c r="E30" s="30">
        <f t="shared" si="8"/>
        <v>0</v>
      </c>
      <c r="F30" s="29">
        <f>VLOOKUP(E12,BUDGET!$B:$C,2,)</f>
        <v>0</v>
      </c>
      <c r="G30" s="29">
        <f>VLOOKUP(F12,BUDGET!$B:$C,2,)</f>
        <v>0</v>
      </c>
      <c r="H30" s="30">
        <f t="shared" si="9"/>
        <v>0</v>
      </c>
      <c r="I30" s="29">
        <f>VLOOKUP(G12,BUDGET!$B:$C,2,)</f>
        <v>0</v>
      </c>
      <c r="J30" s="29">
        <f>VLOOKUP(H12,BUDGET!$B:$C,2,)</f>
        <v>0</v>
      </c>
      <c r="K30" s="30">
        <f t="shared" si="10"/>
        <v>0</v>
      </c>
      <c r="L30" s="29">
        <f>VLOOKUP(I12,BUDGET!$B:$C,2,)</f>
        <v>0</v>
      </c>
      <c r="M30" s="29">
        <f>VLOOKUP(J12,BUDGET!$B:$C,2,)</f>
        <v>0</v>
      </c>
      <c r="N30" s="30">
        <f t="shared" si="11"/>
        <v>0</v>
      </c>
      <c r="O30" s="29">
        <f>VLOOKUP(K12,BUDGET!$B:$C,2,)</f>
        <v>0</v>
      </c>
      <c r="P30" s="29">
        <f>VLOOKUP(L12,BUDGET!$B:$C,2,)</f>
        <v>0</v>
      </c>
      <c r="Q30" s="30">
        <f t="shared" si="12"/>
        <v>0</v>
      </c>
      <c r="R30" s="29">
        <f>VLOOKUP(M12,BUDGET!$B:$C,2,)</f>
        <v>0</v>
      </c>
      <c r="S30" s="29">
        <f>VLOOKUP(N12,BUDGET!$B:$C,2,)</f>
        <v>0</v>
      </c>
      <c r="T30" s="30">
        <f t="shared" si="13"/>
        <v>0</v>
      </c>
      <c r="U30" s="29">
        <f>VLOOKUP(O12,BUDGET!$B:$C,2,)</f>
        <v>0</v>
      </c>
      <c r="V30" s="29">
        <f>VLOOKUP(P12,BUDGET!$B:$C,2,)</f>
        <v>0</v>
      </c>
      <c r="W30" s="30">
        <f t="shared" si="14"/>
        <v>0</v>
      </c>
      <c r="X30" s="13">
        <f t="shared" si="15"/>
        <v>0</v>
      </c>
      <c r="AE30" s="13"/>
    </row>
    <row r="31" spans="1:31" hidden="1" x14ac:dyDescent="0.2">
      <c r="C31" s="29">
        <f>VLOOKUP(C13,BUDGET!$B:$C,2,)</f>
        <v>0</v>
      </c>
      <c r="D31" s="29">
        <f>VLOOKUP(D13,BUDGET!$B:$C,2,)</f>
        <v>0</v>
      </c>
      <c r="E31" s="30">
        <f t="shared" si="8"/>
        <v>0</v>
      </c>
      <c r="F31" s="29">
        <f>VLOOKUP(E13,BUDGET!$B:$C,2,)</f>
        <v>0</v>
      </c>
      <c r="G31" s="29">
        <f>VLOOKUP(F13,BUDGET!$B:$C,2,)</f>
        <v>0</v>
      </c>
      <c r="H31" s="30">
        <f t="shared" si="9"/>
        <v>0</v>
      </c>
      <c r="I31" s="29">
        <f>VLOOKUP(G13,BUDGET!$B:$C,2,)</f>
        <v>0</v>
      </c>
      <c r="J31" s="29">
        <f>VLOOKUP(H13,BUDGET!$B:$C,2,)</f>
        <v>0</v>
      </c>
      <c r="K31" s="30">
        <f t="shared" si="10"/>
        <v>0</v>
      </c>
      <c r="L31" s="29">
        <f>VLOOKUP(I13,BUDGET!$B:$C,2,)</f>
        <v>0</v>
      </c>
      <c r="M31" s="29">
        <f>VLOOKUP(J13,BUDGET!$B:$C,2,)</f>
        <v>0</v>
      </c>
      <c r="N31" s="30">
        <f t="shared" si="11"/>
        <v>0</v>
      </c>
      <c r="O31" s="29">
        <f>VLOOKUP(K13,BUDGET!$B:$C,2,)</f>
        <v>0</v>
      </c>
      <c r="P31" s="29">
        <f>VLOOKUP(L13,BUDGET!$B:$C,2,)</f>
        <v>0</v>
      </c>
      <c r="Q31" s="30">
        <f t="shared" si="12"/>
        <v>0</v>
      </c>
      <c r="R31" s="29">
        <f>VLOOKUP(M13,BUDGET!$B:$C,2,)</f>
        <v>0</v>
      </c>
      <c r="S31" s="29">
        <f>VLOOKUP(N13,BUDGET!$B:$C,2,)</f>
        <v>0</v>
      </c>
      <c r="T31" s="30">
        <f t="shared" si="13"/>
        <v>0</v>
      </c>
      <c r="U31" s="29">
        <f>VLOOKUP(O13,BUDGET!$B:$C,2,)</f>
        <v>0</v>
      </c>
      <c r="V31" s="29">
        <f>VLOOKUP(P13,BUDGET!$B:$C,2,)</f>
        <v>0</v>
      </c>
      <c r="W31" s="30">
        <f t="shared" si="14"/>
        <v>0</v>
      </c>
      <c r="X31" s="13">
        <f t="shared" si="15"/>
        <v>0</v>
      </c>
      <c r="AE31" s="13"/>
    </row>
    <row r="32" spans="1:31" hidden="1" x14ac:dyDescent="0.2">
      <c r="C32" s="29">
        <f>VLOOKUP(C14,BUDGET!$B:$C,2,)</f>
        <v>0</v>
      </c>
      <c r="D32" s="29">
        <f>VLOOKUP(D14,BUDGET!$B:$C,2,)</f>
        <v>0</v>
      </c>
      <c r="E32" s="30">
        <f t="shared" si="8"/>
        <v>0</v>
      </c>
      <c r="F32" s="29">
        <f>VLOOKUP(E14,BUDGET!$B:$C,2,)</f>
        <v>0</v>
      </c>
      <c r="G32" s="29">
        <f>VLOOKUP(F14,BUDGET!$B:$C,2,)</f>
        <v>0</v>
      </c>
      <c r="H32" s="30">
        <f t="shared" si="9"/>
        <v>0</v>
      </c>
      <c r="I32" s="29">
        <f>VLOOKUP(G14,BUDGET!$B:$C,2,)</f>
        <v>0</v>
      </c>
      <c r="J32" s="29">
        <f>VLOOKUP(H14,BUDGET!$B:$C,2,)</f>
        <v>0</v>
      </c>
      <c r="K32" s="30">
        <f t="shared" si="10"/>
        <v>0</v>
      </c>
      <c r="L32" s="29">
        <f>VLOOKUP(I14,BUDGET!$B:$C,2,)</f>
        <v>0</v>
      </c>
      <c r="M32" s="29">
        <f>VLOOKUP(J14,BUDGET!$B:$C,2,)</f>
        <v>0</v>
      </c>
      <c r="N32" s="30">
        <f t="shared" si="11"/>
        <v>0</v>
      </c>
      <c r="O32" s="29">
        <f>VLOOKUP(K14,BUDGET!$B:$C,2,)</f>
        <v>0</v>
      </c>
      <c r="P32" s="29">
        <f>VLOOKUP(L14,BUDGET!$B:$C,2,)</f>
        <v>0</v>
      </c>
      <c r="Q32" s="30">
        <f t="shared" si="12"/>
        <v>0</v>
      </c>
      <c r="R32" s="29">
        <f>VLOOKUP(M14,BUDGET!$B:$C,2,)</f>
        <v>0</v>
      </c>
      <c r="S32" s="29">
        <f>VLOOKUP(N14,BUDGET!$B:$C,2,)</f>
        <v>0</v>
      </c>
      <c r="T32" s="30">
        <f t="shared" si="13"/>
        <v>0</v>
      </c>
      <c r="U32" s="29">
        <f>VLOOKUP(O14,BUDGET!$B:$C,2,)</f>
        <v>0</v>
      </c>
      <c r="V32" s="29">
        <f>VLOOKUP(P14,BUDGET!$B:$C,2,)</f>
        <v>0</v>
      </c>
      <c r="W32" s="30">
        <f t="shared" si="14"/>
        <v>0</v>
      </c>
      <c r="X32" s="13">
        <f t="shared" si="15"/>
        <v>0</v>
      </c>
      <c r="AE32" s="13"/>
    </row>
    <row r="33" spans="3:31" hidden="1" x14ac:dyDescent="0.2">
      <c r="C33" s="29">
        <f>VLOOKUP(C15,BUDGET!$B:$C,2,)</f>
        <v>0</v>
      </c>
      <c r="D33" s="29">
        <f>VLOOKUP(D15,BUDGET!$B:$C,2,)</f>
        <v>0</v>
      </c>
      <c r="E33" s="30">
        <f t="shared" si="8"/>
        <v>0</v>
      </c>
      <c r="F33" s="29">
        <f>VLOOKUP(E15,BUDGET!$B:$C,2,)</f>
        <v>0</v>
      </c>
      <c r="G33" s="29">
        <f>VLOOKUP(F15,BUDGET!$B:$C,2,)</f>
        <v>0</v>
      </c>
      <c r="H33" s="30">
        <f t="shared" si="9"/>
        <v>0</v>
      </c>
      <c r="I33" s="29">
        <f>VLOOKUP(G15,BUDGET!$B:$C,2,)</f>
        <v>0</v>
      </c>
      <c r="J33" s="29">
        <f>VLOOKUP(H15,BUDGET!$B:$C,2,)</f>
        <v>0</v>
      </c>
      <c r="K33" s="30">
        <f t="shared" si="10"/>
        <v>0</v>
      </c>
      <c r="L33" s="29">
        <f>VLOOKUP(I15,BUDGET!$B:$C,2,)</f>
        <v>0</v>
      </c>
      <c r="M33" s="29">
        <f>VLOOKUP(J15,BUDGET!$B:$C,2,)</f>
        <v>0</v>
      </c>
      <c r="N33" s="30">
        <f t="shared" si="11"/>
        <v>0</v>
      </c>
      <c r="O33" s="29">
        <f>VLOOKUP(K15,BUDGET!$B:$C,2,)</f>
        <v>0</v>
      </c>
      <c r="P33" s="29">
        <f>VLOOKUP(L15,BUDGET!$B:$C,2,)</f>
        <v>0</v>
      </c>
      <c r="Q33" s="30">
        <f t="shared" si="12"/>
        <v>0</v>
      </c>
      <c r="R33" s="29">
        <f>VLOOKUP(M15,BUDGET!$B:$C,2,)</f>
        <v>0</v>
      </c>
      <c r="S33" s="29">
        <f>VLOOKUP(N15,BUDGET!$B:$C,2,)</f>
        <v>0</v>
      </c>
      <c r="T33" s="30">
        <f t="shared" si="13"/>
        <v>0</v>
      </c>
      <c r="U33" s="29">
        <f>VLOOKUP(O15,BUDGET!$B:$C,2,)</f>
        <v>0</v>
      </c>
      <c r="V33" s="29">
        <f>VLOOKUP(P15,BUDGET!$B:$C,2,)</f>
        <v>0</v>
      </c>
      <c r="W33" s="30">
        <f t="shared" si="14"/>
        <v>0</v>
      </c>
      <c r="X33" s="13">
        <f t="shared" si="15"/>
        <v>0</v>
      </c>
      <c r="AE33" s="13"/>
    </row>
    <row r="34" spans="3:31" hidden="1" x14ac:dyDescent="0.2">
      <c r="C34" s="29">
        <f>VLOOKUP(C16,BUDGET!$B:$C,2,)</f>
        <v>0</v>
      </c>
      <c r="D34" s="29">
        <f>VLOOKUP(D16,BUDGET!$B:$C,2,)</f>
        <v>0</v>
      </c>
      <c r="E34" s="30">
        <f t="shared" si="8"/>
        <v>0</v>
      </c>
      <c r="F34" s="29">
        <f>VLOOKUP(E16,BUDGET!$B:$C,2,)</f>
        <v>0</v>
      </c>
      <c r="G34" s="29">
        <f>VLOOKUP(F16,BUDGET!$B:$C,2,)</f>
        <v>0</v>
      </c>
      <c r="H34" s="30">
        <f t="shared" si="9"/>
        <v>0</v>
      </c>
      <c r="I34" s="29">
        <f>VLOOKUP(G16,BUDGET!$B:$C,2,)</f>
        <v>0</v>
      </c>
      <c r="J34" s="29">
        <f>VLOOKUP(H16,BUDGET!$B:$C,2,)</f>
        <v>0</v>
      </c>
      <c r="K34" s="30">
        <f t="shared" si="10"/>
        <v>0</v>
      </c>
      <c r="L34" s="29">
        <f>VLOOKUP(I16,BUDGET!$B:$C,2,)</f>
        <v>0</v>
      </c>
      <c r="M34" s="29">
        <f>VLOOKUP(J16,BUDGET!$B:$C,2,)</f>
        <v>0</v>
      </c>
      <c r="N34" s="30">
        <f t="shared" si="11"/>
        <v>0</v>
      </c>
      <c r="O34" s="29">
        <f>VLOOKUP(K16,BUDGET!$B:$C,2,)</f>
        <v>0</v>
      </c>
      <c r="P34" s="29">
        <f>VLOOKUP(L16,BUDGET!$B:$C,2,)</f>
        <v>0</v>
      </c>
      <c r="Q34" s="30">
        <f t="shared" si="12"/>
        <v>0</v>
      </c>
      <c r="R34" s="29">
        <f>VLOOKUP(M16,BUDGET!$B:$C,2,)</f>
        <v>0</v>
      </c>
      <c r="S34" s="29">
        <f>VLOOKUP(N16,BUDGET!$B:$C,2,)</f>
        <v>0</v>
      </c>
      <c r="T34" s="30">
        <f t="shared" si="13"/>
        <v>0</v>
      </c>
      <c r="U34" s="29">
        <f>VLOOKUP(O16,BUDGET!$B:$C,2,)</f>
        <v>0</v>
      </c>
      <c r="V34" s="29">
        <f>VLOOKUP(P16,BUDGET!$B:$C,2,)</f>
        <v>0</v>
      </c>
      <c r="W34" s="30">
        <f t="shared" si="14"/>
        <v>0</v>
      </c>
      <c r="X34" s="13">
        <f t="shared" si="15"/>
        <v>0</v>
      </c>
      <c r="AE34" s="13"/>
    </row>
    <row r="35" spans="3:31" hidden="1" x14ac:dyDescent="0.2">
      <c r="C35" s="29">
        <f>VLOOKUP(C17,BUDGET!$B:$C,2,)</f>
        <v>0</v>
      </c>
      <c r="D35" s="29">
        <f>VLOOKUP(D17,BUDGET!$B:$C,2,)</f>
        <v>0</v>
      </c>
      <c r="E35" s="30">
        <f t="shared" si="8"/>
        <v>0</v>
      </c>
      <c r="F35" s="29">
        <f>VLOOKUP(E17,BUDGET!$B:$C,2,)</f>
        <v>0</v>
      </c>
      <c r="G35" s="29">
        <f>VLOOKUP(F17,BUDGET!$B:$C,2,)</f>
        <v>0</v>
      </c>
      <c r="H35" s="30">
        <f t="shared" si="9"/>
        <v>0</v>
      </c>
      <c r="I35" s="29">
        <f>VLOOKUP(G17,BUDGET!$B:$C,2,)</f>
        <v>0</v>
      </c>
      <c r="J35" s="29">
        <f>VLOOKUP(H17,BUDGET!$B:$C,2,)</f>
        <v>0</v>
      </c>
      <c r="K35" s="30">
        <f t="shared" si="10"/>
        <v>0</v>
      </c>
      <c r="L35" s="29">
        <f>VLOOKUP(I17,BUDGET!$B:$C,2,)</f>
        <v>0</v>
      </c>
      <c r="M35" s="29">
        <f>VLOOKUP(J17,BUDGET!$B:$C,2,)</f>
        <v>0</v>
      </c>
      <c r="N35" s="30">
        <f t="shared" si="11"/>
        <v>0</v>
      </c>
      <c r="O35" s="29">
        <f>VLOOKUP(K17,BUDGET!$B:$C,2,)</f>
        <v>0</v>
      </c>
      <c r="P35" s="29">
        <f>VLOOKUP(L17,BUDGET!$B:$C,2,)</f>
        <v>0</v>
      </c>
      <c r="Q35" s="30">
        <f t="shared" si="12"/>
        <v>0</v>
      </c>
      <c r="R35" s="29">
        <f>VLOOKUP(M17,BUDGET!$B:$C,2,)</f>
        <v>0</v>
      </c>
      <c r="S35" s="29">
        <f>VLOOKUP(N17,BUDGET!$B:$C,2,)</f>
        <v>0</v>
      </c>
      <c r="T35" s="30">
        <f t="shared" si="13"/>
        <v>0</v>
      </c>
      <c r="U35" s="29">
        <f>VLOOKUP(O17,BUDGET!$B:$C,2,)</f>
        <v>0</v>
      </c>
      <c r="V35" s="29">
        <f>VLOOKUP(P17,BUDGET!$B:$C,2,)</f>
        <v>0</v>
      </c>
      <c r="W35" s="30">
        <f t="shared" si="14"/>
        <v>0</v>
      </c>
      <c r="X35" s="13">
        <f t="shared" si="15"/>
        <v>0</v>
      </c>
      <c r="AE35" s="13"/>
    </row>
    <row r="36" spans="3:31" hidden="1" x14ac:dyDescent="0.2">
      <c r="C36" s="29">
        <f>VLOOKUP(C18,BUDGET!$B:$C,2,)</f>
        <v>0</v>
      </c>
      <c r="D36" s="29">
        <f>VLOOKUP(D18,BUDGET!$B:$C,2,)</f>
        <v>0</v>
      </c>
      <c r="E36" s="30">
        <f t="shared" si="8"/>
        <v>0</v>
      </c>
      <c r="F36" s="29">
        <f>VLOOKUP(E18,BUDGET!$B:$C,2,)</f>
        <v>0</v>
      </c>
      <c r="G36" s="29">
        <f>VLOOKUP(F18,BUDGET!$B:$C,2,)</f>
        <v>0</v>
      </c>
      <c r="H36" s="30">
        <f t="shared" si="9"/>
        <v>0</v>
      </c>
      <c r="I36" s="29">
        <f>VLOOKUP(G18,BUDGET!$B:$C,2,)</f>
        <v>0</v>
      </c>
      <c r="J36" s="29">
        <f>VLOOKUP(H18,BUDGET!$B:$C,2,)</f>
        <v>0</v>
      </c>
      <c r="K36" s="30">
        <f t="shared" si="10"/>
        <v>0</v>
      </c>
      <c r="L36" s="29">
        <f>VLOOKUP(I18,BUDGET!$B:$C,2,)</f>
        <v>0</v>
      </c>
      <c r="M36" s="29">
        <f>VLOOKUP(J18,BUDGET!$B:$C,2,)</f>
        <v>0</v>
      </c>
      <c r="N36" s="30">
        <f t="shared" si="11"/>
        <v>0</v>
      </c>
      <c r="O36" s="29">
        <f>VLOOKUP(K18,BUDGET!$B:$C,2,)</f>
        <v>0</v>
      </c>
      <c r="P36" s="29">
        <f>VLOOKUP(L18,BUDGET!$B:$C,2,)</f>
        <v>0</v>
      </c>
      <c r="Q36" s="30">
        <f t="shared" si="12"/>
        <v>0</v>
      </c>
      <c r="R36" s="29">
        <f>VLOOKUP(M18,BUDGET!$B:$C,2,)</f>
        <v>0</v>
      </c>
      <c r="S36" s="29">
        <f>VLOOKUP(N18,BUDGET!$B:$C,2,)</f>
        <v>0</v>
      </c>
      <c r="T36" s="30">
        <f t="shared" si="13"/>
        <v>0</v>
      </c>
      <c r="U36" s="29">
        <f>VLOOKUP(O18,BUDGET!$B:$C,2,)</f>
        <v>0</v>
      </c>
      <c r="V36" s="29">
        <f>VLOOKUP(P18,BUDGET!$B:$C,2,)</f>
        <v>0</v>
      </c>
      <c r="W36" s="30">
        <f t="shared" si="14"/>
        <v>0</v>
      </c>
      <c r="X36" s="13">
        <f t="shared" si="15"/>
        <v>0</v>
      </c>
      <c r="AE36" s="13"/>
    </row>
    <row r="37" spans="3:31" hidden="1" x14ac:dyDescent="0.2">
      <c r="C37" s="102"/>
      <c r="D37" s="102"/>
      <c r="E37" s="102">
        <f>SUM(E23:E36)</f>
        <v>0</v>
      </c>
      <c r="F37" s="102"/>
      <c r="G37" s="102"/>
      <c r="H37" s="13">
        <f>SUM(H23:H36)</f>
        <v>0</v>
      </c>
      <c r="K37" s="13">
        <f>SUM(K23:K36)</f>
        <v>0</v>
      </c>
      <c r="N37" s="13">
        <f>SUM(N23:N36)</f>
        <v>0</v>
      </c>
      <c r="Q37" s="13">
        <f>SUM(Q23:Q36)</f>
        <v>0</v>
      </c>
      <c r="T37" s="13">
        <f>SUM(T23:T36)</f>
        <v>0</v>
      </c>
      <c r="W37" s="13">
        <f>SUM(W23:W36)</f>
        <v>0</v>
      </c>
      <c r="X37" s="13">
        <f t="shared" si="15"/>
        <v>0</v>
      </c>
      <c r="AE37" s="13"/>
    </row>
    <row r="38" spans="3:31" hidden="1" x14ac:dyDescent="0.2">
      <c r="AE38" s="13"/>
    </row>
    <row r="39" spans="3:31" ht="12.75" hidden="1" customHeight="1" x14ac:dyDescent="0.2"/>
    <row r="40" spans="3:31" ht="12.75" hidden="1" customHeight="1" x14ac:dyDescent="0.2"/>
    <row r="41" spans="3:31" ht="12.75" hidden="1" customHeight="1" x14ac:dyDescent="0.2"/>
    <row r="42" spans="3:31" ht="12.75" hidden="1" customHeight="1" x14ac:dyDescent="0.2"/>
    <row r="43" spans="3:31" ht="12.75" hidden="1" customHeight="1" x14ac:dyDescent="0.2"/>
    <row r="44" spans="3:31" ht="12.75" hidden="1" customHeight="1" x14ac:dyDescent="0.2"/>
    <row r="45" spans="3:31" ht="12.75" hidden="1" customHeight="1" x14ac:dyDescent="0.2"/>
    <row r="46" spans="3:31" ht="12.75" hidden="1" customHeight="1" x14ac:dyDescent="0.2"/>
    <row r="47" spans="3:31" ht="12.75" hidden="1" customHeight="1" x14ac:dyDescent="0.2"/>
    <row r="48" spans="3:31" ht="12.75" hidden="1" customHeight="1" x14ac:dyDescent="0.2"/>
    <row r="49" ht="12.75" hidden="1" customHeight="1" x14ac:dyDescent="0.2"/>
    <row r="50" ht="12.75" hidden="1" customHeight="1" x14ac:dyDescent="0.2"/>
    <row r="51" ht="12.75" hidden="1" customHeight="1" x14ac:dyDescent="0.2"/>
    <row r="52" ht="12.75" hidden="1" customHeight="1" x14ac:dyDescent="0.2"/>
    <row r="53" ht="12.75" hidden="1" customHeight="1" x14ac:dyDescent="0.2"/>
    <row r="54" ht="12.75" hidden="1" customHeight="1" x14ac:dyDescent="0.2"/>
    <row r="55" ht="12.75" hidden="1" customHeight="1" x14ac:dyDescent="0.2"/>
    <row r="56" ht="12.75" hidden="1" customHeight="1" x14ac:dyDescent="0.2"/>
    <row r="57" ht="12.75" hidden="1" customHeight="1" x14ac:dyDescent="0.2"/>
    <row r="58" ht="12.75" hidden="1" customHeight="1" x14ac:dyDescent="0.2"/>
    <row r="59" ht="12.75" hidden="1" customHeight="1" x14ac:dyDescent="0.2"/>
    <row r="60" ht="12.75" hidden="1" customHeight="1" x14ac:dyDescent="0.2"/>
    <row r="61" ht="12.75" hidden="1" customHeight="1" x14ac:dyDescent="0.2"/>
    <row r="62" ht="12.75" hidden="1" customHeight="1" x14ac:dyDescent="0.2"/>
    <row r="63" ht="12.75" hidden="1" customHeight="1" x14ac:dyDescent="0.2"/>
    <row r="64" ht="12.75" hidden="1" customHeight="1" x14ac:dyDescent="0.2"/>
    <row r="65" ht="12.75" hidden="1" customHeight="1" x14ac:dyDescent="0.2"/>
    <row r="66" ht="12.75" hidden="1" customHeight="1" x14ac:dyDescent="0.2"/>
    <row r="67" ht="12.75" hidden="1" customHeight="1" x14ac:dyDescent="0.2"/>
    <row r="68" ht="12.75" hidden="1" customHeight="1" x14ac:dyDescent="0.2"/>
    <row r="69" ht="12.75" hidden="1" customHeight="1" x14ac:dyDescent="0.2"/>
    <row r="70" ht="12.75" hidden="1" customHeight="1" x14ac:dyDescent="0.2"/>
    <row r="71" ht="12.75" hidden="1" customHeight="1" x14ac:dyDescent="0.2"/>
    <row r="72" ht="12.75" hidden="1" customHeight="1" x14ac:dyDescent="0.2"/>
    <row r="73" ht="12.75" hidden="1" customHeight="1" x14ac:dyDescent="0.2"/>
    <row r="74" ht="12.75" hidden="1" customHeight="1" x14ac:dyDescent="0.2"/>
    <row r="75" ht="12.75" hidden="1" customHeight="1" x14ac:dyDescent="0.2"/>
    <row r="76" ht="12.75" hidden="1" customHeight="1" x14ac:dyDescent="0.2"/>
    <row r="77" ht="12.75" hidden="1" customHeight="1" x14ac:dyDescent="0.2"/>
    <row r="78" ht="12.75" hidden="1" customHeight="1" x14ac:dyDescent="0.2"/>
    <row r="79" ht="12.75" hidden="1" customHeight="1" x14ac:dyDescent="0.2"/>
    <row r="80" ht="12.75" hidden="1" customHeight="1" x14ac:dyDescent="0.2"/>
    <row r="81" ht="12.75" hidden="1" customHeight="1" x14ac:dyDescent="0.2"/>
    <row r="82" ht="12.75" hidden="1" customHeight="1" x14ac:dyDescent="0.2"/>
    <row r="83" ht="12.75" hidden="1" customHeight="1" x14ac:dyDescent="0.2"/>
    <row r="84" ht="12.75" hidden="1" customHeight="1" x14ac:dyDescent="0.2"/>
    <row r="85" ht="12.75" hidden="1" customHeight="1" x14ac:dyDescent="0.2"/>
    <row r="86" ht="12.75" hidden="1" customHeight="1" x14ac:dyDescent="0.2"/>
    <row r="87" ht="12.75" hidden="1" customHeight="1" x14ac:dyDescent="0.2"/>
    <row r="88" ht="12.75" hidden="1" customHeight="1" x14ac:dyDescent="0.2"/>
    <row r="89" ht="12.75" hidden="1" customHeight="1" x14ac:dyDescent="0.2"/>
    <row r="90" ht="12.75" hidden="1" customHeight="1" x14ac:dyDescent="0.2"/>
    <row r="91" ht="12.75" hidden="1" customHeight="1" x14ac:dyDescent="0.2"/>
    <row r="92" ht="12.75" hidden="1" customHeight="1" x14ac:dyDescent="0.2"/>
    <row r="93" ht="12.75" hidden="1" customHeight="1" x14ac:dyDescent="0.2"/>
    <row r="94" ht="12.75" hidden="1" customHeight="1" x14ac:dyDescent="0.2"/>
    <row r="95" ht="12.75" hidden="1" customHeight="1" x14ac:dyDescent="0.2"/>
    <row r="96" ht="12.75" hidden="1" customHeight="1" x14ac:dyDescent="0.2"/>
    <row r="97" ht="12.75" hidden="1" customHeight="1" x14ac:dyDescent="0.2"/>
    <row r="98" ht="12.75" hidden="1" customHeight="1" x14ac:dyDescent="0.2"/>
    <row r="99" ht="12.75" hidden="1" customHeight="1" x14ac:dyDescent="0.2"/>
    <row r="100" ht="12.75" hidden="1" customHeight="1" x14ac:dyDescent="0.2"/>
    <row r="101" ht="12.75" hidden="1" customHeight="1" x14ac:dyDescent="0.2"/>
    <row r="102" ht="12.75" hidden="1" customHeight="1" x14ac:dyDescent="0.2"/>
    <row r="103" ht="12.75" hidden="1" customHeight="1" x14ac:dyDescent="0.2"/>
    <row r="104" ht="12.75" hidden="1" customHeight="1" x14ac:dyDescent="0.2"/>
    <row r="105" ht="12.75" hidden="1" customHeight="1" x14ac:dyDescent="0.2"/>
    <row r="106" ht="12.75" hidden="1" customHeight="1" x14ac:dyDescent="0.2"/>
    <row r="107" ht="12.75" hidden="1" customHeight="1" x14ac:dyDescent="0.2"/>
    <row r="108" ht="12.75" hidden="1" customHeight="1" x14ac:dyDescent="0.2"/>
    <row r="109" ht="12.75" hidden="1" customHeight="1" x14ac:dyDescent="0.2"/>
    <row r="110" ht="12.75" hidden="1" customHeight="1" x14ac:dyDescent="0.2"/>
    <row r="111" ht="12.75" hidden="1" customHeight="1" x14ac:dyDescent="0.2"/>
    <row r="112" ht="12.75" hidden="1" customHeight="1" x14ac:dyDescent="0.2"/>
    <row r="113" ht="12.75" hidden="1" customHeight="1" x14ac:dyDescent="0.2"/>
    <row r="114" ht="12.75" hidden="1" customHeight="1" x14ac:dyDescent="0.2"/>
    <row r="115" ht="12.75" hidden="1" customHeight="1" x14ac:dyDescent="0.2"/>
    <row r="116" ht="12.75" hidden="1" customHeight="1" x14ac:dyDescent="0.2"/>
    <row r="117" ht="12.75" hidden="1" customHeight="1" x14ac:dyDescent="0.2"/>
    <row r="118" ht="12.75" hidden="1" customHeight="1" x14ac:dyDescent="0.2"/>
    <row r="119" ht="12.75" hidden="1" customHeight="1" x14ac:dyDescent="0.2"/>
    <row r="120" ht="12.75" hidden="1" customHeight="1" x14ac:dyDescent="0.2"/>
    <row r="121" ht="12.75" hidden="1" customHeight="1" x14ac:dyDescent="0.2"/>
    <row r="122" ht="12.75" hidden="1" customHeight="1" x14ac:dyDescent="0.2"/>
    <row r="123" ht="12.75" hidden="1" customHeight="1" x14ac:dyDescent="0.2"/>
    <row r="124" ht="12.75" hidden="1" customHeight="1" x14ac:dyDescent="0.2"/>
    <row r="125" ht="12.75" hidden="1" customHeight="1" x14ac:dyDescent="0.2"/>
    <row r="126" ht="12.75" hidden="1" customHeight="1" x14ac:dyDescent="0.2"/>
    <row r="127" ht="12.75" hidden="1" customHeight="1" x14ac:dyDescent="0.2"/>
    <row r="128" ht="12.75" hidden="1" customHeight="1" x14ac:dyDescent="0.2"/>
    <row r="129" ht="12.75" hidden="1" customHeight="1" x14ac:dyDescent="0.2"/>
    <row r="130" ht="12.75" hidden="1" customHeight="1" x14ac:dyDescent="0.2"/>
    <row r="131" ht="12.75" hidden="1" customHeight="1" x14ac:dyDescent="0.2"/>
    <row r="132" ht="12.75" hidden="1" customHeight="1" x14ac:dyDescent="0.2"/>
    <row r="133" ht="12.75" hidden="1" customHeight="1" x14ac:dyDescent="0.2"/>
    <row r="134" ht="12.75" hidden="1" customHeight="1" x14ac:dyDescent="0.2"/>
    <row r="135" ht="12.75" hidden="1" customHeight="1" x14ac:dyDescent="0.2"/>
    <row r="136" ht="12.75" hidden="1" customHeight="1" x14ac:dyDescent="0.2"/>
    <row r="137" ht="12.75" hidden="1" customHeight="1" x14ac:dyDescent="0.2"/>
    <row r="138" ht="12.75" hidden="1" customHeight="1" x14ac:dyDescent="0.2"/>
    <row r="139" ht="12.75" hidden="1" customHeight="1" x14ac:dyDescent="0.2"/>
    <row r="140" ht="12.75" hidden="1" customHeight="1" x14ac:dyDescent="0.2"/>
    <row r="141" ht="12.75" hidden="1" customHeight="1" x14ac:dyDescent="0.2"/>
    <row r="142" ht="12.75" hidden="1" customHeight="1" x14ac:dyDescent="0.2"/>
    <row r="143" ht="12.75" hidden="1" customHeight="1" x14ac:dyDescent="0.2"/>
    <row r="144" ht="12.75" hidden="1" customHeight="1" x14ac:dyDescent="0.2"/>
    <row r="145" ht="12.75" hidden="1" customHeight="1" x14ac:dyDescent="0.2"/>
    <row r="146" ht="12.75" hidden="1" customHeight="1" x14ac:dyDescent="0.2"/>
    <row r="147" ht="12.75" hidden="1" customHeight="1" x14ac:dyDescent="0.2"/>
    <row r="148" ht="12.75" hidden="1" customHeight="1" x14ac:dyDescent="0.2"/>
    <row r="149" ht="12.75" hidden="1" customHeight="1" x14ac:dyDescent="0.2"/>
    <row r="150" ht="12.75" hidden="1" customHeight="1" x14ac:dyDescent="0.2"/>
    <row r="151" ht="12.75" hidden="1" customHeight="1" x14ac:dyDescent="0.2"/>
    <row r="152" ht="12.75" hidden="1" customHeight="1" x14ac:dyDescent="0.2"/>
    <row r="153" ht="12.75" hidden="1" customHeight="1" x14ac:dyDescent="0.2"/>
    <row r="154" ht="12.75" hidden="1" customHeight="1" x14ac:dyDescent="0.2"/>
    <row r="155" ht="12.75" hidden="1" customHeight="1" x14ac:dyDescent="0.2"/>
    <row r="156" ht="12.75" hidden="1" customHeight="1" x14ac:dyDescent="0.2"/>
    <row r="157" ht="12.75" hidden="1" customHeight="1" x14ac:dyDescent="0.2"/>
    <row r="158" ht="12.75" hidden="1" customHeight="1" x14ac:dyDescent="0.2"/>
    <row r="159" ht="12.75" hidden="1" customHeight="1" x14ac:dyDescent="0.2"/>
    <row r="160" ht="12.75" hidden="1" customHeight="1" x14ac:dyDescent="0.2"/>
    <row r="161" ht="12.75" hidden="1" customHeight="1" x14ac:dyDescent="0.2"/>
    <row r="162" ht="12.75" hidden="1" customHeight="1" x14ac:dyDescent="0.2"/>
    <row r="163" ht="12.75" hidden="1" customHeight="1" x14ac:dyDescent="0.2"/>
    <row r="164" ht="12.75" hidden="1" customHeight="1" x14ac:dyDescent="0.2"/>
    <row r="165" ht="12.75" hidden="1" customHeight="1" x14ac:dyDescent="0.2"/>
    <row r="166" ht="12.75" hidden="1" customHeight="1" x14ac:dyDescent="0.2"/>
    <row r="167" ht="12.75" hidden="1" customHeight="1" x14ac:dyDescent="0.2"/>
    <row r="168" ht="12.75" hidden="1" customHeight="1" x14ac:dyDescent="0.2"/>
    <row r="169" ht="12.75" hidden="1" customHeight="1" x14ac:dyDescent="0.2"/>
    <row r="170" ht="12.75" hidden="1" customHeight="1" x14ac:dyDescent="0.2"/>
    <row r="171" ht="12.75" hidden="1" customHeight="1" x14ac:dyDescent="0.2"/>
    <row r="172" ht="12.75" hidden="1" customHeight="1" x14ac:dyDescent="0.2"/>
    <row r="173" ht="12.75" hidden="1" customHeight="1" x14ac:dyDescent="0.2"/>
    <row r="174" ht="12.75" hidden="1" customHeight="1" x14ac:dyDescent="0.2"/>
    <row r="175" ht="12.75" hidden="1" customHeight="1" x14ac:dyDescent="0.2"/>
    <row r="176" ht="12.75" hidden="1" customHeight="1" x14ac:dyDescent="0.2"/>
    <row r="177" ht="12.75" hidden="1" customHeight="1" x14ac:dyDescent="0.2"/>
    <row r="178" ht="12.75" hidden="1" customHeight="1" x14ac:dyDescent="0.2"/>
    <row r="179" ht="12.75" hidden="1" customHeight="1" x14ac:dyDescent="0.2"/>
    <row r="180" ht="12.75" hidden="1" customHeight="1" x14ac:dyDescent="0.2"/>
    <row r="181" ht="12.75" hidden="1" customHeight="1" x14ac:dyDescent="0.2"/>
    <row r="182" ht="12.75" hidden="1" customHeight="1" x14ac:dyDescent="0.2"/>
    <row r="183" ht="12.75" hidden="1" customHeight="1" x14ac:dyDescent="0.2"/>
    <row r="184" ht="12.75" hidden="1" customHeight="1" x14ac:dyDescent="0.2"/>
    <row r="185" ht="12.75" hidden="1" customHeight="1" x14ac:dyDescent="0.2"/>
    <row r="186" ht="12.75" hidden="1" customHeight="1" x14ac:dyDescent="0.2"/>
    <row r="187" ht="12.75" hidden="1" customHeight="1" x14ac:dyDescent="0.2"/>
    <row r="188" ht="12.75" hidden="1" customHeight="1" x14ac:dyDescent="0.2"/>
    <row r="189" ht="12.75" hidden="1" customHeight="1" x14ac:dyDescent="0.2"/>
    <row r="190" ht="12.75" hidden="1" customHeight="1" x14ac:dyDescent="0.2"/>
    <row r="191" ht="12.75" hidden="1" customHeight="1" x14ac:dyDescent="0.2"/>
    <row r="192" ht="12.75" hidden="1" customHeight="1" x14ac:dyDescent="0.2"/>
    <row r="193" ht="12.75" hidden="1" customHeight="1" x14ac:dyDescent="0.2"/>
    <row r="194" ht="12.75" hidden="1" customHeight="1" x14ac:dyDescent="0.2"/>
    <row r="195" ht="12.75" hidden="1" customHeight="1" x14ac:dyDescent="0.2"/>
    <row r="196" ht="12.75" hidden="1" customHeight="1" x14ac:dyDescent="0.2"/>
    <row r="197" ht="12.75" hidden="1" customHeight="1" x14ac:dyDescent="0.2"/>
    <row r="198" ht="12.75" hidden="1" customHeight="1" x14ac:dyDescent="0.2"/>
    <row r="199" ht="12.75" hidden="1" customHeight="1" x14ac:dyDescent="0.2"/>
    <row r="200" ht="12.75" hidden="1" customHeight="1" x14ac:dyDescent="0.2"/>
    <row r="201" ht="12.75" hidden="1" customHeight="1" x14ac:dyDescent="0.2"/>
    <row r="202" ht="12.75" hidden="1" customHeight="1" x14ac:dyDescent="0.2"/>
    <row r="203" ht="12.75" hidden="1" customHeight="1" x14ac:dyDescent="0.2"/>
  </sheetData>
  <sheetProtection selectLockedCells="1"/>
  <mergeCells count="40">
    <mergeCell ref="M19:N19"/>
    <mergeCell ref="U22:W22"/>
    <mergeCell ref="C22:E22"/>
    <mergeCell ref="F22:H22"/>
    <mergeCell ref="I22:K22"/>
    <mergeCell ref="L22:N22"/>
    <mergeCell ref="O22:Q22"/>
    <mergeCell ref="R22:T22"/>
    <mergeCell ref="K4:L4"/>
    <mergeCell ref="M4:N4"/>
    <mergeCell ref="O4:P4"/>
    <mergeCell ref="O19:P19"/>
    <mergeCell ref="C20:D20"/>
    <mergeCell ref="E20:F20"/>
    <mergeCell ref="G20:H20"/>
    <mergeCell ref="I20:J20"/>
    <mergeCell ref="K20:L20"/>
    <mergeCell ref="M20:N20"/>
    <mergeCell ref="O20:P20"/>
    <mergeCell ref="C19:D19"/>
    <mergeCell ref="E19:F19"/>
    <mergeCell ref="G19:H19"/>
    <mergeCell ref="I19:J19"/>
    <mergeCell ref="K19:L19"/>
    <mergeCell ref="J1:S2"/>
    <mergeCell ref="A3:A4"/>
    <mergeCell ref="B3:B4"/>
    <mergeCell ref="C3:D3"/>
    <mergeCell ref="E3:F3"/>
    <mergeCell ref="G3:H3"/>
    <mergeCell ref="I3:J3"/>
    <mergeCell ref="K3:L3"/>
    <mergeCell ref="M3:N3"/>
    <mergeCell ref="O3:P3"/>
    <mergeCell ref="Q3:Q4"/>
    <mergeCell ref="R3:R4"/>
    <mergeCell ref="C4:D4"/>
    <mergeCell ref="E4:F4"/>
    <mergeCell ref="G4:H4"/>
    <mergeCell ref="I4:J4"/>
  </mergeCells>
  <conditionalFormatting sqref="R20:T20">
    <cfRule type="cellIs" dxfId="11" priority="19" operator="lessThanOrEqual">
      <formula>#REF!</formula>
    </cfRule>
    <cfRule type="cellIs" dxfId="10" priority="20" operator="greaterThan">
      <formula>#REF!</formula>
    </cfRule>
  </conditionalFormatting>
  <conditionalFormatting sqref="R19:T19">
    <cfRule type="cellIs" dxfId="9" priority="21" operator="greaterThan">
      <formula>#REF!</formula>
    </cfRule>
    <cfRule type="cellIs" dxfId="8" priority="22" operator="lessThanOrEqual">
      <formula>#REF!</formula>
    </cfRule>
  </conditionalFormatting>
  <dataValidations count="2">
    <dataValidation type="list" allowBlank="1" showInputMessage="1" showErrorMessage="1" sqref="C5:P18">
      <formula1>TIME</formula1>
    </dataValidation>
    <dataValidation type="decimal" allowBlank="1" showInputMessage="1" showErrorMessage="1" sqref="A3:A4 C4:P4">
      <formula1>0</formula1>
      <formula2>24</formula2>
    </dataValidation>
  </dataValidations>
  <printOptions horizontalCentered="1" verticalCentered="1"/>
  <pageMargins left="0.23622047244094491" right="0.23622047244094491" top="0.19685039370078741" bottom="0" header="0.31496062992125984" footer="0.31496062992125984"/>
  <pageSetup paperSize="9" scale="108" orientation="landscape" horizontalDpi="4294967293" r:id="rId1"/>
  <headerFooter alignWithMargins="0">
    <oddFooter>&amp;C&amp;D    &amp;T</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03"/>
  <sheetViews>
    <sheetView zoomScaleNormal="100" zoomScaleSheetLayoutView="80" workbookViewId="0">
      <selection activeCell="Q20" sqref="Q20"/>
    </sheetView>
  </sheetViews>
  <sheetFormatPr defaultColWidth="9.140625" defaultRowHeight="12.75" customHeight="1" zeroHeight="1" x14ac:dyDescent="0.2"/>
  <cols>
    <col min="1" max="1" width="19.28515625" style="13" customWidth="1"/>
    <col min="2" max="2" width="5.140625" style="102" bestFit="1" customWidth="1"/>
    <col min="3" max="3" width="6.28515625" style="13" bestFit="1" customWidth="1"/>
    <col min="4" max="4" width="6" style="13" customWidth="1"/>
    <col min="5" max="5" width="7" style="13" bestFit="1" customWidth="1"/>
    <col min="6" max="6" width="6.28515625" style="13" bestFit="1" customWidth="1"/>
    <col min="7" max="7" width="6.85546875" style="13" bestFit="1" customWidth="1"/>
    <col min="8" max="8" width="7.5703125" style="13" bestFit="1" customWidth="1"/>
    <col min="9" max="9" width="6.85546875" style="13" customWidth="1"/>
    <col min="10" max="10" width="6" style="13" bestFit="1" customWidth="1"/>
    <col min="11" max="11" width="6" style="13" customWidth="1"/>
    <col min="12" max="12" width="7.140625" style="13" bestFit="1" customWidth="1"/>
    <col min="13" max="13" width="6" style="13" customWidth="1"/>
    <col min="14" max="14" width="6.28515625" style="13" bestFit="1" customWidth="1"/>
    <col min="15" max="15" width="6.85546875" style="13" customWidth="1"/>
    <col min="16" max="16" width="7.140625" style="13" bestFit="1" customWidth="1"/>
    <col min="17" max="17" width="8.140625" style="13" bestFit="1" customWidth="1"/>
    <col min="18" max="18" width="8.28515625" style="102" bestFit="1" customWidth="1"/>
    <col min="19" max="19" width="6" style="13" bestFit="1" customWidth="1"/>
    <col min="20" max="21" width="18" style="13" bestFit="1" customWidth="1"/>
    <col min="22" max="22" width="9.85546875" style="13" bestFit="1" customWidth="1"/>
    <col min="23" max="23" width="11.28515625" style="13" customWidth="1"/>
    <col min="24" max="24" width="8.42578125" style="13" customWidth="1"/>
    <col min="25" max="25" width="7" style="13" customWidth="1"/>
    <col min="26" max="28" width="9.140625" style="13"/>
    <col min="29" max="29" width="11.42578125" style="13" customWidth="1"/>
    <col min="30" max="30" width="3.42578125" style="13" customWidth="1"/>
    <col min="31" max="31" width="11.42578125" style="102" customWidth="1"/>
    <col min="32" max="32" width="11.42578125" style="13" customWidth="1"/>
    <col min="33" max="16384" width="9.140625" style="13"/>
  </cols>
  <sheetData>
    <row r="1" spans="1:31" ht="17.100000000000001" customHeight="1" x14ac:dyDescent="0.2">
      <c r="A1" s="11"/>
      <c r="B1" s="31"/>
      <c r="C1" s="11"/>
      <c r="D1" s="11"/>
      <c r="E1" s="11"/>
      <c r="F1" s="12"/>
      <c r="H1" s="14" t="s">
        <v>8</v>
      </c>
      <c r="I1" s="15">
        <v>52</v>
      </c>
      <c r="J1" s="109"/>
      <c r="K1" s="109"/>
      <c r="L1" s="109"/>
      <c r="M1" s="109"/>
      <c r="N1" s="109"/>
      <c r="O1" s="109"/>
      <c r="P1" s="109"/>
      <c r="Q1" s="109"/>
      <c r="R1" s="109"/>
      <c r="S1" s="109"/>
    </row>
    <row r="2" spans="1:31" ht="17.100000000000001" customHeight="1" thickBot="1" x14ac:dyDescent="0.25">
      <c r="A2" s="12"/>
      <c r="B2" s="32"/>
      <c r="C2" s="40"/>
      <c r="D2" s="40"/>
      <c r="E2" s="40"/>
      <c r="F2" s="40"/>
      <c r="G2" s="40"/>
      <c r="H2" s="40"/>
      <c r="I2" s="40"/>
      <c r="J2" s="109"/>
      <c r="K2" s="109"/>
      <c r="L2" s="109"/>
      <c r="M2" s="109"/>
      <c r="N2" s="109"/>
      <c r="O2" s="109"/>
      <c r="P2" s="109"/>
      <c r="Q2" s="109"/>
      <c r="R2" s="109"/>
      <c r="S2" s="109"/>
      <c r="U2" s="11"/>
      <c r="Y2" s="11"/>
      <c r="Z2" s="16"/>
      <c r="AC2" s="102"/>
      <c r="AE2" s="13"/>
    </row>
    <row r="3" spans="1:31" ht="17.100000000000001" customHeight="1" x14ac:dyDescent="0.2">
      <c r="A3" s="110" t="s">
        <v>9</v>
      </c>
      <c r="B3" s="112" t="s">
        <v>29</v>
      </c>
      <c r="C3" s="114">
        <f>VLOOKUP($I$1,BUDGET!$I:$J,2,)</f>
        <v>42358</v>
      </c>
      <c r="D3" s="115"/>
      <c r="E3" s="114">
        <f>VLOOKUP($I$1,BUDGET!$I:$J,2,)+1</f>
        <v>42359</v>
      </c>
      <c r="F3" s="115"/>
      <c r="G3" s="114">
        <f>VLOOKUP($I$1,BUDGET!$I:$J,2,)+2</f>
        <v>42360</v>
      </c>
      <c r="H3" s="115"/>
      <c r="I3" s="114">
        <f>VLOOKUP($I$1,BUDGET!$I:$J,2,)+3</f>
        <v>42361</v>
      </c>
      <c r="J3" s="115"/>
      <c r="K3" s="114">
        <f>VLOOKUP($I$1,BUDGET!$I:$J,2,)+4</f>
        <v>42362</v>
      </c>
      <c r="L3" s="115"/>
      <c r="M3" s="114">
        <f>VLOOKUP($I$1,BUDGET!$I:$J,2,)+5</f>
        <v>42363</v>
      </c>
      <c r="N3" s="115"/>
      <c r="O3" s="114">
        <f>VLOOKUP($I$1,BUDGET!$I:$J,2,)+6</f>
        <v>42364</v>
      </c>
      <c r="P3" s="115"/>
      <c r="Q3" s="116" t="s">
        <v>10</v>
      </c>
      <c r="R3" s="118" t="s">
        <v>30</v>
      </c>
      <c r="S3" s="13" t="s">
        <v>0</v>
      </c>
      <c r="AB3" s="102"/>
      <c r="AE3" s="13"/>
    </row>
    <row r="4" spans="1:31" ht="17.100000000000001" customHeight="1" thickBot="1" x14ac:dyDescent="0.25">
      <c r="A4" s="111"/>
      <c r="B4" s="113"/>
      <c r="C4" s="120" t="s">
        <v>11</v>
      </c>
      <c r="D4" s="108"/>
      <c r="E4" s="107" t="s">
        <v>12</v>
      </c>
      <c r="F4" s="108"/>
      <c r="G4" s="107" t="s">
        <v>13</v>
      </c>
      <c r="H4" s="108"/>
      <c r="I4" s="107" t="s">
        <v>14</v>
      </c>
      <c r="J4" s="108"/>
      <c r="K4" s="107" t="s">
        <v>15</v>
      </c>
      <c r="L4" s="108"/>
      <c r="M4" s="107" t="s">
        <v>16</v>
      </c>
      <c r="N4" s="108"/>
      <c r="O4" s="107" t="s">
        <v>17</v>
      </c>
      <c r="P4" s="108"/>
      <c r="Q4" s="117"/>
      <c r="R4" s="119"/>
      <c r="AC4" s="18" t="s">
        <v>0</v>
      </c>
    </row>
    <row r="5" spans="1:31" ht="17.100000000000001" customHeight="1" x14ac:dyDescent="0.2">
      <c r="A5" s="82" t="s">
        <v>65</v>
      </c>
      <c r="B5" s="33"/>
      <c r="C5" s="86"/>
      <c r="D5" s="87"/>
      <c r="E5" s="86"/>
      <c r="F5" s="87"/>
      <c r="G5" s="86"/>
      <c r="H5" s="87"/>
      <c r="I5" s="88"/>
      <c r="J5" s="89"/>
      <c r="K5" s="88"/>
      <c r="L5" s="89"/>
      <c r="M5" s="86"/>
      <c r="N5" s="87"/>
      <c r="O5" s="86"/>
      <c r="P5" s="87"/>
      <c r="Q5" s="90">
        <f t="shared" ref="Q5:Q18" si="0">X23</f>
        <v>0</v>
      </c>
      <c r="R5" s="91">
        <f>COUNTBLANK(C5:P5)/2</f>
        <v>7</v>
      </c>
      <c r="S5" s="19"/>
    </row>
    <row r="6" spans="1:31" ht="17.100000000000001" customHeight="1" x14ac:dyDescent="0.2">
      <c r="A6" s="83" t="s">
        <v>66</v>
      </c>
      <c r="B6" s="34"/>
      <c r="C6" s="86"/>
      <c r="D6" s="87"/>
      <c r="E6" s="86"/>
      <c r="F6" s="87"/>
      <c r="G6" s="86"/>
      <c r="H6" s="87"/>
      <c r="I6" s="86"/>
      <c r="J6" s="92"/>
      <c r="K6" s="86"/>
      <c r="L6" s="87"/>
      <c r="M6" s="86"/>
      <c r="N6" s="87"/>
      <c r="O6" s="86"/>
      <c r="P6" s="92"/>
      <c r="Q6" s="93">
        <f t="shared" si="0"/>
        <v>0</v>
      </c>
      <c r="R6" s="91">
        <f t="shared" ref="R6:R18" si="1">COUNTBLANK(C6:P6)/2</f>
        <v>7</v>
      </c>
      <c r="S6" s="19"/>
    </row>
    <row r="7" spans="1:31" ht="17.100000000000001" customHeight="1" x14ac:dyDescent="0.2">
      <c r="A7" s="83" t="s">
        <v>67</v>
      </c>
      <c r="B7" s="34"/>
      <c r="C7" s="86"/>
      <c r="D7" s="87"/>
      <c r="E7" s="86"/>
      <c r="F7" s="87"/>
      <c r="G7" s="86"/>
      <c r="H7" s="87"/>
      <c r="I7" s="86"/>
      <c r="J7" s="87"/>
      <c r="K7" s="86"/>
      <c r="L7" s="87"/>
      <c r="M7" s="86"/>
      <c r="N7" s="87"/>
      <c r="O7" s="86"/>
      <c r="P7" s="87"/>
      <c r="Q7" s="93">
        <f t="shared" si="0"/>
        <v>0</v>
      </c>
      <c r="R7" s="91">
        <f t="shared" si="1"/>
        <v>7</v>
      </c>
      <c r="S7" s="19"/>
    </row>
    <row r="8" spans="1:31" ht="17.100000000000001" customHeight="1" x14ac:dyDescent="0.2">
      <c r="A8" s="83" t="s">
        <v>68</v>
      </c>
      <c r="B8" s="34"/>
      <c r="C8" s="86"/>
      <c r="D8" s="87"/>
      <c r="E8" s="86"/>
      <c r="F8" s="87"/>
      <c r="G8" s="86"/>
      <c r="H8" s="87"/>
      <c r="I8" s="86"/>
      <c r="J8" s="87"/>
      <c r="K8" s="86"/>
      <c r="L8" s="87"/>
      <c r="M8" s="86"/>
      <c r="N8" s="87"/>
      <c r="O8" s="86"/>
      <c r="P8" s="87"/>
      <c r="Q8" s="93">
        <f t="shared" si="0"/>
        <v>0</v>
      </c>
      <c r="R8" s="91">
        <f t="shared" si="1"/>
        <v>7</v>
      </c>
      <c r="S8" s="19"/>
    </row>
    <row r="9" spans="1:31" ht="17.100000000000001" customHeight="1" x14ac:dyDescent="0.2">
      <c r="A9" s="83" t="s">
        <v>69</v>
      </c>
      <c r="B9" s="34"/>
      <c r="C9" s="86"/>
      <c r="D9" s="87"/>
      <c r="E9" s="86"/>
      <c r="F9" s="87"/>
      <c r="G9" s="86"/>
      <c r="H9" s="87"/>
      <c r="I9" s="86"/>
      <c r="J9" s="87"/>
      <c r="K9" s="86"/>
      <c r="L9" s="87"/>
      <c r="M9" s="86"/>
      <c r="N9" s="87"/>
      <c r="O9" s="86"/>
      <c r="P9" s="87"/>
      <c r="Q9" s="93">
        <f t="shared" si="0"/>
        <v>0</v>
      </c>
      <c r="R9" s="91">
        <f t="shared" si="1"/>
        <v>7</v>
      </c>
      <c r="S9" s="19"/>
    </row>
    <row r="10" spans="1:31" ht="17.100000000000001" customHeight="1" x14ac:dyDescent="0.2">
      <c r="A10" s="83" t="s">
        <v>70</v>
      </c>
      <c r="B10" s="34"/>
      <c r="C10" s="86"/>
      <c r="D10" s="87"/>
      <c r="E10" s="86"/>
      <c r="F10" s="87"/>
      <c r="G10" s="86"/>
      <c r="H10" s="87"/>
      <c r="I10" s="86"/>
      <c r="J10" s="87"/>
      <c r="K10" s="86"/>
      <c r="L10" s="87"/>
      <c r="M10" s="86"/>
      <c r="N10" s="87"/>
      <c r="O10" s="86"/>
      <c r="P10" s="87"/>
      <c r="Q10" s="93">
        <f t="shared" si="0"/>
        <v>0</v>
      </c>
      <c r="R10" s="91">
        <f t="shared" si="1"/>
        <v>7</v>
      </c>
      <c r="S10" s="19"/>
    </row>
    <row r="11" spans="1:31" ht="17.100000000000001" customHeight="1" x14ac:dyDescent="0.2">
      <c r="A11" s="83" t="s">
        <v>71</v>
      </c>
      <c r="B11" s="34"/>
      <c r="C11" s="86"/>
      <c r="D11" s="87"/>
      <c r="E11" s="86"/>
      <c r="F11" s="87"/>
      <c r="G11" s="86"/>
      <c r="H11" s="87"/>
      <c r="I11" s="86"/>
      <c r="J11" s="87"/>
      <c r="K11" s="86"/>
      <c r="L11" s="87"/>
      <c r="M11" s="86"/>
      <c r="N11" s="87"/>
      <c r="O11" s="86"/>
      <c r="P11" s="87"/>
      <c r="Q11" s="93">
        <f t="shared" si="0"/>
        <v>0</v>
      </c>
      <c r="R11" s="91">
        <f t="shared" si="1"/>
        <v>7</v>
      </c>
      <c r="S11" s="19"/>
    </row>
    <row r="12" spans="1:31" ht="17.100000000000001" customHeight="1" x14ac:dyDescent="0.2">
      <c r="A12" s="83" t="s">
        <v>72</v>
      </c>
      <c r="B12" s="34"/>
      <c r="C12" s="86"/>
      <c r="D12" s="87"/>
      <c r="E12" s="86"/>
      <c r="F12" s="87"/>
      <c r="G12" s="86"/>
      <c r="H12" s="87"/>
      <c r="I12" s="86"/>
      <c r="J12" s="87"/>
      <c r="K12" s="86"/>
      <c r="L12" s="87"/>
      <c r="M12" s="86"/>
      <c r="N12" s="87"/>
      <c r="O12" s="86"/>
      <c r="P12" s="87"/>
      <c r="Q12" s="93">
        <f t="shared" si="0"/>
        <v>0</v>
      </c>
      <c r="R12" s="91">
        <f t="shared" si="1"/>
        <v>7</v>
      </c>
      <c r="S12" s="19"/>
    </row>
    <row r="13" spans="1:31" ht="17.100000000000001" customHeight="1" x14ac:dyDescent="0.2">
      <c r="A13" s="83" t="s">
        <v>73</v>
      </c>
      <c r="B13" s="34"/>
      <c r="C13" s="86"/>
      <c r="D13" s="87"/>
      <c r="E13" s="86"/>
      <c r="F13" s="87"/>
      <c r="G13" s="86"/>
      <c r="H13" s="87"/>
      <c r="I13" s="86"/>
      <c r="J13" s="87"/>
      <c r="K13" s="86"/>
      <c r="L13" s="87"/>
      <c r="M13" s="86"/>
      <c r="N13" s="87"/>
      <c r="O13" s="86"/>
      <c r="P13" s="87"/>
      <c r="Q13" s="93">
        <f t="shared" si="0"/>
        <v>0</v>
      </c>
      <c r="R13" s="91">
        <f t="shared" si="1"/>
        <v>7</v>
      </c>
      <c r="S13" s="19"/>
    </row>
    <row r="14" spans="1:31" ht="17.100000000000001" customHeight="1" x14ac:dyDescent="0.2">
      <c r="A14" s="83" t="s">
        <v>75</v>
      </c>
      <c r="B14" s="34"/>
      <c r="C14" s="86"/>
      <c r="D14" s="87"/>
      <c r="E14" s="86"/>
      <c r="F14" s="87"/>
      <c r="G14" s="86"/>
      <c r="H14" s="87"/>
      <c r="I14" s="86"/>
      <c r="J14" s="87"/>
      <c r="K14" s="86"/>
      <c r="L14" s="87"/>
      <c r="M14" s="86"/>
      <c r="N14" s="87"/>
      <c r="O14" s="86"/>
      <c r="P14" s="87"/>
      <c r="Q14" s="93">
        <f t="shared" si="0"/>
        <v>0</v>
      </c>
      <c r="R14" s="91">
        <f t="shared" si="1"/>
        <v>7</v>
      </c>
      <c r="S14" s="19"/>
    </row>
    <row r="15" spans="1:31" ht="17.100000000000001" customHeight="1" x14ac:dyDescent="0.2">
      <c r="A15" s="83" t="s">
        <v>74</v>
      </c>
      <c r="B15" s="34"/>
      <c r="C15" s="86"/>
      <c r="D15" s="87"/>
      <c r="E15" s="86"/>
      <c r="F15" s="87"/>
      <c r="G15" s="86"/>
      <c r="H15" s="87"/>
      <c r="I15" s="86"/>
      <c r="J15" s="87"/>
      <c r="K15" s="86"/>
      <c r="L15" s="87"/>
      <c r="M15" s="86"/>
      <c r="N15" s="87"/>
      <c r="O15" s="86"/>
      <c r="P15" s="87"/>
      <c r="Q15" s="93">
        <f t="shared" si="0"/>
        <v>0</v>
      </c>
      <c r="R15" s="91">
        <f t="shared" si="1"/>
        <v>7</v>
      </c>
      <c r="S15" s="19"/>
    </row>
    <row r="16" spans="1:31" ht="17.100000000000001" customHeight="1" x14ac:dyDescent="0.2">
      <c r="A16" s="84"/>
      <c r="B16" s="34"/>
      <c r="C16" s="86"/>
      <c r="D16" s="92"/>
      <c r="E16" s="86"/>
      <c r="F16" s="92"/>
      <c r="G16" s="86"/>
      <c r="H16" s="92"/>
      <c r="I16" s="86"/>
      <c r="J16" s="92"/>
      <c r="K16" s="86"/>
      <c r="L16" s="92"/>
      <c r="M16" s="86"/>
      <c r="N16" s="92"/>
      <c r="O16" s="86"/>
      <c r="P16" s="92"/>
      <c r="Q16" s="93">
        <f t="shared" si="0"/>
        <v>0</v>
      </c>
      <c r="R16" s="91">
        <f t="shared" si="1"/>
        <v>7</v>
      </c>
      <c r="S16" s="19"/>
    </row>
    <row r="17" spans="1:31" ht="17.100000000000001" customHeight="1" x14ac:dyDescent="0.2">
      <c r="A17" s="84"/>
      <c r="B17" s="34"/>
      <c r="C17" s="86"/>
      <c r="D17" s="92"/>
      <c r="E17" s="86"/>
      <c r="F17" s="92"/>
      <c r="G17" s="86"/>
      <c r="H17" s="92"/>
      <c r="I17" s="86"/>
      <c r="J17" s="92"/>
      <c r="K17" s="86"/>
      <c r="L17" s="92"/>
      <c r="M17" s="86"/>
      <c r="N17" s="92"/>
      <c r="O17" s="86"/>
      <c r="P17" s="92"/>
      <c r="Q17" s="93">
        <f t="shared" si="0"/>
        <v>0</v>
      </c>
      <c r="R17" s="91">
        <f t="shared" si="1"/>
        <v>7</v>
      </c>
      <c r="S17" s="19"/>
    </row>
    <row r="18" spans="1:31" ht="17.100000000000001" customHeight="1" thickBot="1" x14ac:dyDescent="0.25">
      <c r="A18" s="85"/>
      <c r="B18" s="35"/>
      <c r="C18" s="94"/>
      <c r="D18" s="95"/>
      <c r="E18" s="94"/>
      <c r="F18" s="95"/>
      <c r="G18" s="94"/>
      <c r="H18" s="95"/>
      <c r="I18" s="94"/>
      <c r="J18" s="95"/>
      <c r="K18" s="94"/>
      <c r="L18" s="95"/>
      <c r="M18" s="94"/>
      <c r="N18" s="95"/>
      <c r="O18" s="94"/>
      <c r="P18" s="95"/>
      <c r="Q18" s="96">
        <f t="shared" si="0"/>
        <v>0</v>
      </c>
      <c r="R18" s="97">
        <f t="shared" si="1"/>
        <v>7</v>
      </c>
      <c r="S18" s="19"/>
    </row>
    <row r="19" spans="1:31" ht="17.100000000000001" customHeight="1" x14ac:dyDescent="0.2">
      <c r="A19" s="18" t="s">
        <v>18</v>
      </c>
      <c r="B19" s="36">
        <f>SUM(B5:B18)</f>
        <v>0</v>
      </c>
      <c r="C19" s="105">
        <f>E37</f>
        <v>0</v>
      </c>
      <c r="D19" s="105"/>
      <c r="E19" s="105">
        <f>H37</f>
        <v>0</v>
      </c>
      <c r="F19" s="105"/>
      <c r="G19" s="105">
        <f>K37</f>
        <v>0</v>
      </c>
      <c r="H19" s="105"/>
      <c r="I19" s="105">
        <f>N37</f>
        <v>0</v>
      </c>
      <c r="J19" s="105"/>
      <c r="K19" s="105">
        <f>Q37</f>
        <v>0</v>
      </c>
      <c r="L19" s="105"/>
      <c r="M19" s="105">
        <f>T37</f>
        <v>0</v>
      </c>
      <c r="N19" s="105"/>
      <c r="O19" s="105">
        <f>W37</f>
        <v>0</v>
      </c>
      <c r="P19" s="105"/>
      <c r="Q19" s="38">
        <f>SUM(Q5:Q18)</f>
        <v>0</v>
      </c>
      <c r="R19" s="20"/>
      <c r="S19" s="19"/>
      <c r="T19" s="19"/>
    </row>
    <row r="20" spans="1:31" ht="17.100000000000001" customHeight="1" x14ac:dyDescent="0.2">
      <c r="A20" s="18" t="s">
        <v>28</v>
      </c>
      <c r="B20" s="36"/>
      <c r="C20" s="106">
        <f>COUNTA(D5:D15)-COUNTIF(D5:D15,"H")-COUNTIF(D5:D15,"T")-COUNTIF(D5:D15,"S")-COUNTIF(D5:D15,"AA")-COUNTIF(D5:D15,"AU")-COUNTIF(D5:D15,"FI")-COUNTIF(D5:D15,"HOS")-COUNTIF(D5:D15,"GD")</f>
        <v>0</v>
      </c>
      <c r="D20" s="106"/>
      <c r="E20" s="106">
        <f t="shared" ref="E20" si="2">COUNTA(F5:F15)-COUNTIF(F5:F15,"H")-COUNTIF(F5:F15,"T")-COUNTIF(F5:F15,"S")-COUNTIF(F5:F15,"AA")-COUNTIF(F5:F15,"AU")-COUNTIF(F5:F15,"FI")-COUNTIF(F5:F15,"HOS")-COUNTIF(F5:F15,"GD")</f>
        <v>0</v>
      </c>
      <c r="F20" s="106"/>
      <c r="G20" s="106">
        <f t="shared" ref="G20" si="3">COUNTA(H5:H15)-COUNTIF(H5:H15,"H")-COUNTIF(H5:H15,"T")-COUNTIF(H5:H15,"S")-COUNTIF(H5:H15,"AA")-COUNTIF(H5:H15,"AU")-COUNTIF(H5:H15,"FI")-COUNTIF(H5:H15,"HOS")-COUNTIF(H5:H15,"GD")</f>
        <v>0</v>
      </c>
      <c r="H20" s="106"/>
      <c r="I20" s="106">
        <f t="shared" ref="I20" si="4">COUNTA(J5:J15)-COUNTIF(J5:J15,"H")-COUNTIF(J5:J15,"T")-COUNTIF(J5:J15,"S")-COUNTIF(J5:J15,"AA")-COUNTIF(J5:J15,"AU")-COUNTIF(J5:J15,"FI")-COUNTIF(J5:J15,"HOS")-COUNTIF(J5:J15,"GD")</f>
        <v>0</v>
      </c>
      <c r="J20" s="106"/>
      <c r="K20" s="106">
        <f t="shared" ref="K20" si="5">COUNTA(L5:L15)-COUNTIF(L5:L15,"H")-COUNTIF(L5:L15,"T")-COUNTIF(L5:L15,"S")-COUNTIF(L5:L15,"AA")-COUNTIF(L5:L15,"AU")-COUNTIF(L5:L15,"FI")-COUNTIF(L5:L15,"HOS")-COUNTIF(L5:L15,"GD")</f>
        <v>0</v>
      </c>
      <c r="L20" s="106"/>
      <c r="M20" s="106">
        <f t="shared" ref="M20" si="6">COUNTA(N5:N15)-COUNTIF(N5:N15,"H")-COUNTIF(N5:N15,"T")-COUNTIF(N5:N15,"S")-COUNTIF(N5:N15,"AA")-COUNTIF(N5:N15,"AU")-COUNTIF(N5:N15,"FI")-COUNTIF(N5:N15,"HOS")-COUNTIF(N5:N15,"GD")</f>
        <v>0</v>
      </c>
      <c r="N20" s="106"/>
      <c r="O20" s="106">
        <f t="shared" ref="O20" si="7">COUNTA(P5:P15)-COUNTIF(P5:P15,"H")-COUNTIF(P5:P15,"T")-COUNTIF(P5:P15,"S")-COUNTIF(P5:P15,"AA")-COUNTIF(P5:P15,"AU")-COUNTIF(P5:P15,"FI")-COUNTIF(P5:P15,"HOS")-COUNTIF(P5:P15,"GD")</f>
        <v>0</v>
      </c>
      <c r="P20" s="106"/>
      <c r="Q20" s="22"/>
      <c r="R20" s="23"/>
      <c r="S20" s="24"/>
      <c r="T20" s="24"/>
    </row>
    <row r="21" spans="1:31" ht="17.100000000000001" customHeight="1" x14ac:dyDescent="0.2">
      <c r="A21" s="18" t="s">
        <v>19</v>
      </c>
      <c r="B21" s="36"/>
      <c r="C21" s="27"/>
      <c r="D21" s="21"/>
      <c r="E21" s="27"/>
      <c r="F21" s="21"/>
      <c r="G21" s="27"/>
      <c r="H21" s="21"/>
      <c r="I21" s="27"/>
      <c r="J21" s="21"/>
      <c r="K21" s="27"/>
      <c r="L21" s="21"/>
      <c r="M21" s="28"/>
      <c r="N21" s="28"/>
      <c r="O21" s="27"/>
      <c r="P21" s="21"/>
      <c r="Q21" s="39"/>
      <c r="R21" s="25"/>
      <c r="S21" s="26"/>
      <c r="T21" s="26"/>
      <c r="U21" s="17"/>
      <c r="V21" s="17"/>
    </row>
    <row r="22" spans="1:31" hidden="1" x14ac:dyDescent="0.2">
      <c r="C22" s="104" t="s">
        <v>20</v>
      </c>
      <c r="D22" s="104"/>
      <c r="E22" s="104"/>
      <c r="F22" s="104" t="s">
        <v>21</v>
      </c>
      <c r="G22" s="104"/>
      <c r="H22" s="104"/>
      <c r="I22" s="104" t="s">
        <v>22</v>
      </c>
      <c r="J22" s="104"/>
      <c r="K22" s="104"/>
      <c r="L22" s="104" t="s">
        <v>23</v>
      </c>
      <c r="M22" s="104"/>
      <c r="N22" s="104"/>
      <c r="O22" s="104" t="s">
        <v>24</v>
      </c>
      <c r="P22" s="104"/>
      <c r="Q22" s="103"/>
      <c r="R22" s="103" t="s">
        <v>25</v>
      </c>
      <c r="S22" s="103"/>
      <c r="T22" s="103"/>
      <c r="U22" s="103" t="s">
        <v>26</v>
      </c>
      <c r="V22" s="103"/>
      <c r="W22" s="103"/>
      <c r="X22" s="13" t="s">
        <v>27</v>
      </c>
      <c r="AE22" s="13"/>
    </row>
    <row r="23" spans="1:31" hidden="1" x14ac:dyDescent="0.2">
      <c r="A23" s="17"/>
      <c r="B23" s="37"/>
      <c r="C23" s="29">
        <f>VLOOKUP(C5,BUDGET!$B:$C,2,)</f>
        <v>0</v>
      </c>
      <c r="D23" s="29">
        <f>VLOOKUP(D5,BUDGET!$B:$C,2,)</f>
        <v>0</v>
      </c>
      <c r="E23" s="30">
        <f t="shared" ref="E23:E36" si="8">IF(D23-C23&gt;7,D23-C23-0.75,IF(D23-C23&gt;6,D23-C23-0.5,IF(D23-C23&lt;=6,D23-C23,FALSE)))</f>
        <v>0</v>
      </c>
      <c r="F23" s="29">
        <f>VLOOKUP(E5,BUDGET!$B:$C,2,)</f>
        <v>0</v>
      </c>
      <c r="G23" s="29">
        <f>VLOOKUP(F5,BUDGET!$B:$C,2,)</f>
        <v>0</v>
      </c>
      <c r="H23" s="30">
        <f t="shared" ref="H23:H36" si="9">IF(G23-F23&gt;7,G23-F23-0.75,IF(G23-F23&gt;6,G23-F23-0.5,IF(G23-F23&lt;=6,G23-F23,FALSE)))</f>
        <v>0</v>
      </c>
      <c r="I23" s="29">
        <f>VLOOKUP(G5,BUDGET!$B:$C,2,)</f>
        <v>0</v>
      </c>
      <c r="J23" s="29">
        <f>VLOOKUP(H5,BUDGET!$B:$C,2,)</f>
        <v>0</v>
      </c>
      <c r="K23" s="30">
        <f t="shared" ref="K23:K36" si="10">IF(J23-I23&gt;7,J23-I23-0.75,IF(J23-I23&gt;6,J23-I23-0.5,IF(J23-I23&lt;=6,J23-I23,FALSE)))</f>
        <v>0</v>
      </c>
      <c r="L23" s="29">
        <f>VLOOKUP(I5,BUDGET!$B:$C,2,)</f>
        <v>0</v>
      </c>
      <c r="M23" s="29">
        <f>VLOOKUP(J5,BUDGET!$B:$C,2,)</f>
        <v>0</v>
      </c>
      <c r="N23" s="30">
        <f t="shared" ref="N23:N36" si="11">IF(M23-L23&gt;7,M23-L23-0.75,IF(M23-L23&gt;6,M23-L23-0.5,IF(M23-L23&lt;=6,M23-L23,FALSE)))</f>
        <v>0</v>
      </c>
      <c r="O23" s="29">
        <f>VLOOKUP(K5,BUDGET!$B:$C,2,)</f>
        <v>0</v>
      </c>
      <c r="P23" s="29">
        <f>VLOOKUP(L5,BUDGET!$B:$C,2,)</f>
        <v>0</v>
      </c>
      <c r="Q23" s="30">
        <f t="shared" ref="Q23:Q36" si="12">IF(P23-O23&gt;7,P23-O23-0.75,IF(P23-O23&gt;6,P23-O23-0.5,IF(P23-O23&lt;=6,P23-O23,FALSE)))</f>
        <v>0</v>
      </c>
      <c r="R23" s="29">
        <f>VLOOKUP(M5,BUDGET!$B:$C,2,)</f>
        <v>0</v>
      </c>
      <c r="S23" s="29">
        <f>VLOOKUP(N5,BUDGET!$B:$C,2,)</f>
        <v>0</v>
      </c>
      <c r="T23" s="30">
        <f t="shared" ref="T23:T36" si="13">IF(S23-R23&gt;7,S23-R23-0.75,IF(S23-R23&gt;6,S23-R23-0.5,IF(S23-R23&lt;=6,S23-R23,FALSE)))</f>
        <v>0</v>
      </c>
      <c r="U23" s="29">
        <f>VLOOKUP(O5,BUDGET!$B:$C,2,)</f>
        <v>0</v>
      </c>
      <c r="V23" s="29">
        <f>VLOOKUP(P5,BUDGET!$B:$C,2,)</f>
        <v>0</v>
      </c>
      <c r="W23" s="30">
        <f t="shared" ref="W23:W36" si="14">IF(V23-U23&gt;7,V23-U23-0.75,IF(V23-U23&gt;6,V23-U23-0.5,IF(V23-U23&lt;=6,V23-U23,FALSE)))</f>
        <v>0</v>
      </c>
      <c r="X23" s="13">
        <f t="shared" ref="X23:X37" si="15">E23+H23+K23+N23+Q23+T23+W23</f>
        <v>0</v>
      </c>
      <c r="AE23" s="13"/>
    </row>
    <row r="24" spans="1:31" hidden="1" x14ac:dyDescent="0.2">
      <c r="A24" s="17"/>
      <c r="B24" s="37"/>
      <c r="C24" s="29">
        <f>VLOOKUP(C6,BUDGET!$B:$C,2,)</f>
        <v>0</v>
      </c>
      <c r="D24" s="29">
        <f>VLOOKUP(D6,BUDGET!$B:$C,2,)</f>
        <v>0</v>
      </c>
      <c r="E24" s="30">
        <f t="shared" si="8"/>
        <v>0</v>
      </c>
      <c r="F24" s="29">
        <f>VLOOKUP(E6,BUDGET!$B:$C,2,)</f>
        <v>0</v>
      </c>
      <c r="G24" s="29">
        <f>VLOOKUP(F6,BUDGET!$B:$C,2,)</f>
        <v>0</v>
      </c>
      <c r="H24" s="30">
        <f t="shared" si="9"/>
        <v>0</v>
      </c>
      <c r="I24" s="29">
        <f>VLOOKUP(G6,BUDGET!$B:$C,2,)</f>
        <v>0</v>
      </c>
      <c r="J24" s="29">
        <f>VLOOKUP(H6,BUDGET!$B:$C,2,)</f>
        <v>0</v>
      </c>
      <c r="K24" s="30">
        <f t="shared" si="10"/>
        <v>0</v>
      </c>
      <c r="L24" s="29">
        <f>VLOOKUP(I6,BUDGET!$B:$C,2,)</f>
        <v>0</v>
      </c>
      <c r="M24" s="29">
        <f>VLOOKUP(J6,BUDGET!$B:$C,2,)</f>
        <v>0</v>
      </c>
      <c r="N24" s="30">
        <f t="shared" si="11"/>
        <v>0</v>
      </c>
      <c r="O24" s="29">
        <f>VLOOKUP(K6,BUDGET!$B:$C,2,)</f>
        <v>0</v>
      </c>
      <c r="P24" s="29">
        <f>VLOOKUP(L6,BUDGET!$B:$C,2,)</f>
        <v>0</v>
      </c>
      <c r="Q24" s="30">
        <f t="shared" si="12"/>
        <v>0</v>
      </c>
      <c r="R24" s="29">
        <f>VLOOKUP(M6,BUDGET!$B:$C,2,)</f>
        <v>0</v>
      </c>
      <c r="S24" s="29">
        <f>VLOOKUP(N6,BUDGET!$B:$C,2,)</f>
        <v>0</v>
      </c>
      <c r="T24" s="30">
        <f t="shared" si="13"/>
        <v>0</v>
      </c>
      <c r="U24" s="29">
        <f>VLOOKUP(O6,BUDGET!$B:$C,2,)</f>
        <v>0</v>
      </c>
      <c r="V24" s="29">
        <f>VLOOKUP(P6,BUDGET!$B:$C,2,)</f>
        <v>0</v>
      </c>
      <c r="W24" s="30">
        <f t="shared" si="14"/>
        <v>0</v>
      </c>
      <c r="X24" s="13">
        <f t="shared" si="15"/>
        <v>0</v>
      </c>
      <c r="AE24" s="13"/>
    </row>
    <row r="25" spans="1:31" hidden="1" x14ac:dyDescent="0.2">
      <c r="C25" s="29">
        <f>VLOOKUP(C7,BUDGET!$B:$C,2,)</f>
        <v>0</v>
      </c>
      <c r="D25" s="29">
        <f>VLOOKUP(D7,BUDGET!$B:$C,2,)</f>
        <v>0</v>
      </c>
      <c r="E25" s="30">
        <f t="shared" si="8"/>
        <v>0</v>
      </c>
      <c r="F25" s="29">
        <f>VLOOKUP(E7,BUDGET!$B:$C,2,)</f>
        <v>0</v>
      </c>
      <c r="G25" s="29">
        <f>VLOOKUP(F7,BUDGET!$B:$C,2,)</f>
        <v>0</v>
      </c>
      <c r="H25" s="30">
        <f t="shared" si="9"/>
        <v>0</v>
      </c>
      <c r="I25" s="29">
        <f>VLOOKUP(G7,BUDGET!$B:$C,2,)</f>
        <v>0</v>
      </c>
      <c r="J25" s="29">
        <f>VLOOKUP(H7,BUDGET!$B:$C,2,)</f>
        <v>0</v>
      </c>
      <c r="K25" s="30">
        <f t="shared" si="10"/>
        <v>0</v>
      </c>
      <c r="L25" s="29">
        <f>VLOOKUP(I7,BUDGET!$B:$C,2,)</f>
        <v>0</v>
      </c>
      <c r="M25" s="29">
        <f>VLOOKUP(J7,BUDGET!$B:$C,2,)</f>
        <v>0</v>
      </c>
      <c r="N25" s="30">
        <f t="shared" si="11"/>
        <v>0</v>
      </c>
      <c r="O25" s="29">
        <f>VLOOKUP(K7,BUDGET!$B:$C,2,)</f>
        <v>0</v>
      </c>
      <c r="P25" s="29">
        <f>VLOOKUP(L7,BUDGET!$B:$C,2,)</f>
        <v>0</v>
      </c>
      <c r="Q25" s="30">
        <f t="shared" si="12"/>
        <v>0</v>
      </c>
      <c r="R25" s="29">
        <f>VLOOKUP(M7,BUDGET!$B:$C,2,)</f>
        <v>0</v>
      </c>
      <c r="S25" s="29">
        <f>VLOOKUP(N7,BUDGET!$B:$C,2,)</f>
        <v>0</v>
      </c>
      <c r="T25" s="30">
        <f t="shared" si="13"/>
        <v>0</v>
      </c>
      <c r="U25" s="29">
        <f>VLOOKUP(O7,BUDGET!$B:$C,2,)</f>
        <v>0</v>
      </c>
      <c r="V25" s="29">
        <f>VLOOKUP(P7,BUDGET!$B:$C,2,)</f>
        <v>0</v>
      </c>
      <c r="W25" s="30">
        <f t="shared" si="14"/>
        <v>0</v>
      </c>
      <c r="X25" s="13">
        <f t="shared" si="15"/>
        <v>0</v>
      </c>
      <c r="AE25" s="13"/>
    </row>
    <row r="26" spans="1:31" hidden="1" x14ac:dyDescent="0.2">
      <c r="C26" s="29">
        <f>VLOOKUP(C8,BUDGET!$B:$C,2,)</f>
        <v>0</v>
      </c>
      <c r="D26" s="29">
        <f>VLOOKUP(D8,BUDGET!$B:$C,2,)</f>
        <v>0</v>
      </c>
      <c r="E26" s="30">
        <f t="shared" si="8"/>
        <v>0</v>
      </c>
      <c r="F26" s="29">
        <f>VLOOKUP(E8,BUDGET!$B:$C,2,)</f>
        <v>0</v>
      </c>
      <c r="G26" s="29">
        <f>VLOOKUP(F8,BUDGET!$B:$C,2,)</f>
        <v>0</v>
      </c>
      <c r="H26" s="30">
        <f t="shared" si="9"/>
        <v>0</v>
      </c>
      <c r="I26" s="29">
        <f>VLOOKUP(G8,BUDGET!$B:$C,2,)</f>
        <v>0</v>
      </c>
      <c r="J26" s="29">
        <f>VLOOKUP(H8,BUDGET!$B:$C,2,)</f>
        <v>0</v>
      </c>
      <c r="K26" s="30">
        <f t="shared" si="10"/>
        <v>0</v>
      </c>
      <c r="L26" s="29">
        <f>VLOOKUP(I8,BUDGET!$B:$C,2,)</f>
        <v>0</v>
      </c>
      <c r="M26" s="29">
        <f>VLOOKUP(J8,BUDGET!$B:$C,2,)</f>
        <v>0</v>
      </c>
      <c r="N26" s="30">
        <f t="shared" si="11"/>
        <v>0</v>
      </c>
      <c r="O26" s="29">
        <f>VLOOKUP(K8,BUDGET!$B:$C,2,)</f>
        <v>0</v>
      </c>
      <c r="P26" s="29">
        <f>VLOOKUP(L8,BUDGET!$B:$C,2,)</f>
        <v>0</v>
      </c>
      <c r="Q26" s="30">
        <f t="shared" si="12"/>
        <v>0</v>
      </c>
      <c r="R26" s="29">
        <f>VLOOKUP(M8,BUDGET!$B:$C,2,)</f>
        <v>0</v>
      </c>
      <c r="S26" s="29">
        <f>VLOOKUP(N8,BUDGET!$B:$C,2,)</f>
        <v>0</v>
      </c>
      <c r="T26" s="30">
        <f t="shared" si="13"/>
        <v>0</v>
      </c>
      <c r="U26" s="29">
        <f>VLOOKUP(O8,BUDGET!$B:$C,2,)</f>
        <v>0</v>
      </c>
      <c r="V26" s="29">
        <f>VLOOKUP(P8,BUDGET!$B:$C,2,)</f>
        <v>0</v>
      </c>
      <c r="W26" s="30">
        <f t="shared" si="14"/>
        <v>0</v>
      </c>
      <c r="X26" s="13">
        <f t="shared" si="15"/>
        <v>0</v>
      </c>
      <c r="AE26" s="13"/>
    </row>
    <row r="27" spans="1:31" hidden="1" x14ac:dyDescent="0.2">
      <c r="C27" s="29">
        <f>VLOOKUP(C9,BUDGET!$B:$C,2,)</f>
        <v>0</v>
      </c>
      <c r="D27" s="29">
        <f>VLOOKUP(D9,BUDGET!$B:$C,2,)</f>
        <v>0</v>
      </c>
      <c r="E27" s="30">
        <f t="shared" si="8"/>
        <v>0</v>
      </c>
      <c r="F27" s="29">
        <f>VLOOKUP(E9,BUDGET!$B:$C,2,)</f>
        <v>0</v>
      </c>
      <c r="G27" s="29">
        <f>VLOOKUP(F9,BUDGET!$B:$C,2,)</f>
        <v>0</v>
      </c>
      <c r="H27" s="30">
        <f t="shared" si="9"/>
        <v>0</v>
      </c>
      <c r="I27" s="29">
        <f>VLOOKUP(G9,BUDGET!$B:$C,2,)</f>
        <v>0</v>
      </c>
      <c r="J27" s="29">
        <f>VLOOKUP(H9,BUDGET!$B:$C,2,)</f>
        <v>0</v>
      </c>
      <c r="K27" s="30">
        <f t="shared" si="10"/>
        <v>0</v>
      </c>
      <c r="L27" s="29">
        <f>VLOOKUP(I9,BUDGET!$B:$C,2,)</f>
        <v>0</v>
      </c>
      <c r="M27" s="29">
        <f>VLOOKUP(J9,BUDGET!$B:$C,2,)</f>
        <v>0</v>
      </c>
      <c r="N27" s="30">
        <f t="shared" si="11"/>
        <v>0</v>
      </c>
      <c r="O27" s="29">
        <f>VLOOKUP(K9,BUDGET!$B:$C,2,)</f>
        <v>0</v>
      </c>
      <c r="P27" s="29">
        <f>VLOOKUP(L9,BUDGET!$B:$C,2,)</f>
        <v>0</v>
      </c>
      <c r="Q27" s="30">
        <f t="shared" si="12"/>
        <v>0</v>
      </c>
      <c r="R27" s="29">
        <f>VLOOKUP(M9,BUDGET!$B:$C,2,)</f>
        <v>0</v>
      </c>
      <c r="S27" s="29">
        <f>VLOOKUP(N9,BUDGET!$B:$C,2,)</f>
        <v>0</v>
      </c>
      <c r="T27" s="30">
        <f t="shared" si="13"/>
        <v>0</v>
      </c>
      <c r="U27" s="29">
        <f>VLOOKUP(O9,BUDGET!$B:$C,2,)</f>
        <v>0</v>
      </c>
      <c r="V27" s="29">
        <f>VLOOKUP(P9,BUDGET!$B:$C,2,)</f>
        <v>0</v>
      </c>
      <c r="W27" s="30">
        <f t="shared" si="14"/>
        <v>0</v>
      </c>
      <c r="X27" s="13">
        <f t="shared" si="15"/>
        <v>0</v>
      </c>
      <c r="AE27" s="13"/>
    </row>
    <row r="28" spans="1:31" hidden="1" x14ac:dyDescent="0.2">
      <c r="C28" s="29">
        <f>VLOOKUP(C10,BUDGET!$B:$C,2,)</f>
        <v>0</v>
      </c>
      <c r="D28" s="29">
        <f>VLOOKUP(D10,BUDGET!$B:$C,2,)</f>
        <v>0</v>
      </c>
      <c r="E28" s="30">
        <f t="shared" si="8"/>
        <v>0</v>
      </c>
      <c r="F28" s="29">
        <f>VLOOKUP(E10,BUDGET!$B:$C,2,)</f>
        <v>0</v>
      </c>
      <c r="G28" s="29">
        <f>VLOOKUP(F10,BUDGET!$B:$C,2,)</f>
        <v>0</v>
      </c>
      <c r="H28" s="30">
        <f t="shared" si="9"/>
        <v>0</v>
      </c>
      <c r="I28" s="29">
        <f>VLOOKUP(G10,BUDGET!$B:$C,2,)</f>
        <v>0</v>
      </c>
      <c r="J28" s="29">
        <f>VLOOKUP(H10,BUDGET!$B:$C,2,)</f>
        <v>0</v>
      </c>
      <c r="K28" s="30">
        <f t="shared" si="10"/>
        <v>0</v>
      </c>
      <c r="L28" s="29">
        <f>VLOOKUP(I10,BUDGET!$B:$C,2,)</f>
        <v>0</v>
      </c>
      <c r="M28" s="29">
        <f>VLOOKUP(J10,BUDGET!$B:$C,2,)</f>
        <v>0</v>
      </c>
      <c r="N28" s="30">
        <f t="shared" si="11"/>
        <v>0</v>
      </c>
      <c r="O28" s="29">
        <f>VLOOKUP(K10,BUDGET!$B:$C,2,)</f>
        <v>0</v>
      </c>
      <c r="P28" s="29">
        <f>VLOOKUP(L10,BUDGET!$B:$C,2,)</f>
        <v>0</v>
      </c>
      <c r="Q28" s="30">
        <f t="shared" si="12"/>
        <v>0</v>
      </c>
      <c r="R28" s="29">
        <f>VLOOKUP(M10,BUDGET!$B:$C,2,)</f>
        <v>0</v>
      </c>
      <c r="S28" s="29">
        <f>VLOOKUP(N10,BUDGET!$B:$C,2,)</f>
        <v>0</v>
      </c>
      <c r="T28" s="30">
        <f t="shared" si="13"/>
        <v>0</v>
      </c>
      <c r="U28" s="29">
        <f>VLOOKUP(O10,BUDGET!$B:$C,2,)</f>
        <v>0</v>
      </c>
      <c r="V28" s="29">
        <f>VLOOKUP(P10,BUDGET!$B:$C,2,)</f>
        <v>0</v>
      </c>
      <c r="W28" s="30">
        <f t="shared" si="14"/>
        <v>0</v>
      </c>
      <c r="X28" s="13">
        <f t="shared" si="15"/>
        <v>0</v>
      </c>
      <c r="AE28" s="13"/>
    </row>
    <row r="29" spans="1:31" hidden="1" x14ac:dyDescent="0.2">
      <c r="C29" s="29">
        <f>VLOOKUP(C11,BUDGET!$B:$C,2,)</f>
        <v>0</v>
      </c>
      <c r="D29" s="29">
        <f>VLOOKUP(D11,BUDGET!$B:$C,2,)</f>
        <v>0</v>
      </c>
      <c r="E29" s="30">
        <f t="shared" si="8"/>
        <v>0</v>
      </c>
      <c r="F29" s="29">
        <f>VLOOKUP(E11,BUDGET!$B:$C,2,)</f>
        <v>0</v>
      </c>
      <c r="G29" s="29">
        <f>VLOOKUP(F11,BUDGET!$B:$C,2,)</f>
        <v>0</v>
      </c>
      <c r="H29" s="30">
        <f t="shared" si="9"/>
        <v>0</v>
      </c>
      <c r="I29" s="29">
        <f>VLOOKUP(G11,BUDGET!$B:$C,2,)</f>
        <v>0</v>
      </c>
      <c r="J29" s="29">
        <f>VLOOKUP(H11,BUDGET!$B:$C,2,)</f>
        <v>0</v>
      </c>
      <c r="K29" s="30">
        <f t="shared" si="10"/>
        <v>0</v>
      </c>
      <c r="L29" s="29">
        <f>VLOOKUP(I11,BUDGET!$B:$C,2,)</f>
        <v>0</v>
      </c>
      <c r="M29" s="29">
        <f>VLOOKUP(J11,BUDGET!$B:$C,2,)</f>
        <v>0</v>
      </c>
      <c r="N29" s="30">
        <f t="shared" si="11"/>
        <v>0</v>
      </c>
      <c r="O29" s="29">
        <f>VLOOKUP(K11,BUDGET!$B:$C,2,)</f>
        <v>0</v>
      </c>
      <c r="P29" s="29">
        <f>VLOOKUP(L11,BUDGET!$B:$C,2,)</f>
        <v>0</v>
      </c>
      <c r="Q29" s="30">
        <f t="shared" si="12"/>
        <v>0</v>
      </c>
      <c r="R29" s="29">
        <f>VLOOKUP(M11,BUDGET!$B:$C,2,)</f>
        <v>0</v>
      </c>
      <c r="S29" s="29">
        <f>VLOOKUP(N11,BUDGET!$B:$C,2,)</f>
        <v>0</v>
      </c>
      <c r="T29" s="30">
        <f t="shared" si="13"/>
        <v>0</v>
      </c>
      <c r="U29" s="29">
        <f>VLOOKUP(O11,BUDGET!$B:$C,2,)</f>
        <v>0</v>
      </c>
      <c r="V29" s="29">
        <f>VLOOKUP(P11,BUDGET!$B:$C,2,)</f>
        <v>0</v>
      </c>
      <c r="W29" s="30">
        <f t="shared" si="14"/>
        <v>0</v>
      </c>
      <c r="X29" s="13">
        <f t="shared" si="15"/>
        <v>0</v>
      </c>
      <c r="AE29" s="13"/>
    </row>
    <row r="30" spans="1:31" hidden="1" x14ac:dyDescent="0.2">
      <c r="C30" s="29">
        <f>VLOOKUP(C12,BUDGET!$B:$C,2,)</f>
        <v>0</v>
      </c>
      <c r="D30" s="29">
        <f>VLOOKUP(D12,BUDGET!$B:$C,2,)</f>
        <v>0</v>
      </c>
      <c r="E30" s="30">
        <f t="shared" si="8"/>
        <v>0</v>
      </c>
      <c r="F30" s="29">
        <f>VLOOKUP(E12,BUDGET!$B:$C,2,)</f>
        <v>0</v>
      </c>
      <c r="G30" s="29">
        <f>VLOOKUP(F12,BUDGET!$B:$C,2,)</f>
        <v>0</v>
      </c>
      <c r="H30" s="30">
        <f t="shared" si="9"/>
        <v>0</v>
      </c>
      <c r="I30" s="29">
        <f>VLOOKUP(G12,BUDGET!$B:$C,2,)</f>
        <v>0</v>
      </c>
      <c r="J30" s="29">
        <f>VLOOKUP(H12,BUDGET!$B:$C,2,)</f>
        <v>0</v>
      </c>
      <c r="K30" s="30">
        <f t="shared" si="10"/>
        <v>0</v>
      </c>
      <c r="L30" s="29">
        <f>VLOOKUP(I12,BUDGET!$B:$C,2,)</f>
        <v>0</v>
      </c>
      <c r="M30" s="29">
        <f>VLOOKUP(J12,BUDGET!$B:$C,2,)</f>
        <v>0</v>
      </c>
      <c r="N30" s="30">
        <f t="shared" si="11"/>
        <v>0</v>
      </c>
      <c r="O30" s="29">
        <f>VLOOKUP(K12,BUDGET!$B:$C,2,)</f>
        <v>0</v>
      </c>
      <c r="P30" s="29">
        <f>VLOOKUP(L12,BUDGET!$B:$C,2,)</f>
        <v>0</v>
      </c>
      <c r="Q30" s="30">
        <f t="shared" si="12"/>
        <v>0</v>
      </c>
      <c r="R30" s="29">
        <f>VLOOKUP(M12,BUDGET!$B:$C,2,)</f>
        <v>0</v>
      </c>
      <c r="S30" s="29">
        <f>VLOOKUP(N12,BUDGET!$B:$C,2,)</f>
        <v>0</v>
      </c>
      <c r="T30" s="30">
        <f t="shared" si="13"/>
        <v>0</v>
      </c>
      <c r="U30" s="29">
        <f>VLOOKUP(O12,BUDGET!$B:$C,2,)</f>
        <v>0</v>
      </c>
      <c r="V30" s="29">
        <f>VLOOKUP(P12,BUDGET!$B:$C,2,)</f>
        <v>0</v>
      </c>
      <c r="W30" s="30">
        <f t="shared" si="14"/>
        <v>0</v>
      </c>
      <c r="X30" s="13">
        <f t="shared" si="15"/>
        <v>0</v>
      </c>
      <c r="AE30" s="13"/>
    </row>
    <row r="31" spans="1:31" hidden="1" x14ac:dyDescent="0.2">
      <c r="C31" s="29">
        <f>VLOOKUP(C13,BUDGET!$B:$C,2,)</f>
        <v>0</v>
      </c>
      <c r="D31" s="29">
        <f>VLOOKUP(D13,BUDGET!$B:$C,2,)</f>
        <v>0</v>
      </c>
      <c r="E31" s="30">
        <f t="shared" si="8"/>
        <v>0</v>
      </c>
      <c r="F31" s="29">
        <f>VLOOKUP(E13,BUDGET!$B:$C,2,)</f>
        <v>0</v>
      </c>
      <c r="G31" s="29">
        <f>VLOOKUP(F13,BUDGET!$B:$C,2,)</f>
        <v>0</v>
      </c>
      <c r="H31" s="30">
        <f t="shared" si="9"/>
        <v>0</v>
      </c>
      <c r="I31" s="29">
        <f>VLOOKUP(G13,BUDGET!$B:$C,2,)</f>
        <v>0</v>
      </c>
      <c r="J31" s="29">
        <f>VLOOKUP(H13,BUDGET!$B:$C,2,)</f>
        <v>0</v>
      </c>
      <c r="K31" s="30">
        <f t="shared" si="10"/>
        <v>0</v>
      </c>
      <c r="L31" s="29">
        <f>VLOOKUP(I13,BUDGET!$B:$C,2,)</f>
        <v>0</v>
      </c>
      <c r="M31" s="29">
        <f>VLOOKUP(J13,BUDGET!$B:$C,2,)</f>
        <v>0</v>
      </c>
      <c r="N31" s="30">
        <f t="shared" si="11"/>
        <v>0</v>
      </c>
      <c r="O31" s="29">
        <f>VLOOKUP(K13,BUDGET!$B:$C,2,)</f>
        <v>0</v>
      </c>
      <c r="P31" s="29">
        <f>VLOOKUP(L13,BUDGET!$B:$C,2,)</f>
        <v>0</v>
      </c>
      <c r="Q31" s="30">
        <f t="shared" si="12"/>
        <v>0</v>
      </c>
      <c r="R31" s="29">
        <f>VLOOKUP(M13,BUDGET!$B:$C,2,)</f>
        <v>0</v>
      </c>
      <c r="S31" s="29">
        <f>VLOOKUP(N13,BUDGET!$B:$C,2,)</f>
        <v>0</v>
      </c>
      <c r="T31" s="30">
        <f t="shared" si="13"/>
        <v>0</v>
      </c>
      <c r="U31" s="29">
        <f>VLOOKUP(O13,BUDGET!$B:$C,2,)</f>
        <v>0</v>
      </c>
      <c r="V31" s="29">
        <f>VLOOKUP(P13,BUDGET!$B:$C,2,)</f>
        <v>0</v>
      </c>
      <c r="W31" s="30">
        <f t="shared" si="14"/>
        <v>0</v>
      </c>
      <c r="X31" s="13">
        <f t="shared" si="15"/>
        <v>0</v>
      </c>
      <c r="AE31" s="13"/>
    </row>
    <row r="32" spans="1:31" hidden="1" x14ac:dyDescent="0.2">
      <c r="C32" s="29">
        <f>VLOOKUP(C14,BUDGET!$B:$C,2,)</f>
        <v>0</v>
      </c>
      <c r="D32" s="29">
        <f>VLOOKUP(D14,BUDGET!$B:$C,2,)</f>
        <v>0</v>
      </c>
      <c r="E32" s="30">
        <f t="shared" si="8"/>
        <v>0</v>
      </c>
      <c r="F32" s="29">
        <f>VLOOKUP(E14,BUDGET!$B:$C,2,)</f>
        <v>0</v>
      </c>
      <c r="G32" s="29">
        <f>VLOOKUP(F14,BUDGET!$B:$C,2,)</f>
        <v>0</v>
      </c>
      <c r="H32" s="30">
        <f t="shared" si="9"/>
        <v>0</v>
      </c>
      <c r="I32" s="29">
        <f>VLOOKUP(G14,BUDGET!$B:$C,2,)</f>
        <v>0</v>
      </c>
      <c r="J32" s="29">
        <f>VLOOKUP(H14,BUDGET!$B:$C,2,)</f>
        <v>0</v>
      </c>
      <c r="K32" s="30">
        <f t="shared" si="10"/>
        <v>0</v>
      </c>
      <c r="L32" s="29">
        <f>VLOOKUP(I14,BUDGET!$B:$C,2,)</f>
        <v>0</v>
      </c>
      <c r="M32" s="29">
        <f>VLOOKUP(J14,BUDGET!$B:$C,2,)</f>
        <v>0</v>
      </c>
      <c r="N32" s="30">
        <f t="shared" si="11"/>
        <v>0</v>
      </c>
      <c r="O32" s="29">
        <f>VLOOKUP(K14,BUDGET!$B:$C,2,)</f>
        <v>0</v>
      </c>
      <c r="P32" s="29">
        <f>VLOOKUP(L14,BUDGET!$B:$C,2,)</f>
        <v>0</v>
      </c>
      <c r="Q32" s="30">
        <f t="shared" si="12"/>
        <v>0</v>
      </c>
      <c r="R32" s="29">
        <f>VLOOKUP(M14,BUDGET!$B:$C,2,)</f>
        <v>0</v>
      </c>
      <c r="S32" s="29">
        <f>VLOOKUP(N14,BUDGET!$B:$C,2,)</f>
        <v>0</v>
      </c>
      <c r="T32" s="30">
        <f t="shared" si="13"/>
        <v>0</v>
      </c>
      <c r="U32" s="29">
        <f>VLOOKUP(O14,BUDGET!$B:$C,2,)</f>
        <v>0</v>
      </c>
      <c r="V32" s="29">
        <f>VLOOKUP(P14,BUDGET!$B:$C,2,)</f>
        <v>0</v>
      </c>
      <c r="W32" s="30">
        <f t="shared" si="14"/>
        <v>0</v>
      </c>
      <c r="X32" s="13">
        <f t="shared" si="15"/>
        <v>0</v>
      </c>
      <c r="AE32" s="13"/>
    </row>
    <row r="33" spans="3:31" hidden="1" x14ac:dyDescent="0.2">
      <c r="C33" s="29">
        <f>VLOOKUP(C15,BUDGET!$B:$C,2,)</f>
        <v>0</v>
      </c>
      <c r="D33" s="29">
        <f>VLOOKUP(D15,BUDGET!$B:$C,2,)</f>
        <v>0</v>
      </c>
      <c r="E33" s="30">
        <f t="shared" si="8"/>
        <v>0</v>
      </c>
      <c r="F33" s="29">
        <f>VLOOKUP(E15,BUDGET!$B:$C,2,)</f>
        <v>0</v>
      </c>
      <c r="G33" s="29">
        <f>VLOOKUP(F15,BUDGET!$B:$C,2,)</f>
        <v>0</v>
      </c>
      <c r="H33" s="30">
        <f t="shared" si="9"/>
        <v>0</v>
      </c>
      <c r="I33" s="29">
        <f>VLOOKUP(G15,BUDGET!$B:$C,2,)</f>
        <v>0</v>
      </c>
      <c r="J33" s="29">
        <f>VLOOKUP(H15,BUDGET!$B:$C,2,)</f>
        <v>0</v>
      </c>
      <c r="K33" s="30">
        <f t="shared" si="10"/>
        <v>0</v>
      </c>
      <c r="L33" s="29">
        <f>VLOOKUP(I15,BUDGET!$B:$C,2,)</f>
        <v>0</v>
      </c>
      <c r="M33" s="29">
        <f>VLOOKUP(J15,BUDGET!$B:$C,2,)</f>
        <v>0</v>
      </c>
      <c r="N33" s="30">
        <f t="shared" si="11"/>
        <v>0</v>
      </c>
      <c r="O33" s="29">
        <f>VLOOKUP(K15,BUDGET!$B:$C,2,)</f>
        <v>0</v>
      </c>
      <c r="P33" s="29">
        <f>VLOOKUP(L15,BUDGET!$B:$C,2,)</f>
        <v>0</v>
      </c>
      <c r="Q33" s="30">
        <f t="shared" si="12"/>
        <v>0</v>
      </c>
      <c r="R33" s="29">
        <f>VLOOKUP(M15,BUDGET!$B:$C,2,)</f>
        <v>0</v>
      </c>
      <c r="S33" s="29">
        <f>VLOOKUP(N15,BUDGET!$B:$C,2,)</f>
        <v>0</v>
      </c>
      <c r="T33" s="30">
        <f t="shared" si="13"/>
        <v>0</v>
      </c>
      <c r="U33" s="29">
        <f>VLOOKUP(O15,BUDGET!$B:$C,2,)</f>
        <v>0</v>
      </c>
      <c r="V33" s="29">
        <f>VLOOKUP(P15,BUDGET!$B:$C,2,)</f>
        <v>0</v>
      </c>
      <c r="W33" s="30">
        <f t="shared" si="14"/>
        <v>0</v>
      </c>
      <c r="X33" s="13">
        <f t="shared" si="15"/>
        <v>0</v>
      </c>
      <c r="AE33" s="13"/>
    </row>
    <row r="34" spans="3:31" hidden="1" x14ac:dyDescent="0.2">
      <c r="C34" s="29">
        <f>VLOOKUP(C16,BUDGET!$B:$C,2,)</f>
        <v>0</v>
      </c>
      <c r="D34" s="29">
        <f>VLOOKUP(D16,BUDGET!$B:$C,2,)</f>
        <v>0</v>
      </c>
      <c r="E34" s="30">
        <f t="shared" si="8"/>
        <v>0</v>
      </c>
      <c r="F34" s="29">
        <f>VLOOKUP(E16,BUDGET!$B:$C,2,)</f>
        <v>0</v>
      </c>
      <c r="G34" s="29">
        <f>VLOOKUP(F16,BUDGET!$B:$C,2,)</f>
        <v>0</v>
      </c>
      <c r="H34" s="30">
        <f t="shared" si="9"/>
        <v>0</v>
      </c>
      <c r="I34" s="29">
        <f>VLOOKUP(G16,BUDGET!$B:$C,2,)</f>
        <v>0</v>
      </c>
      <c r="J34" s="29">
        <f>VLOOKUP(H16,BUDGET!$B:$C,2,)</f>
        <v>0</v>
      </c>
      <c r="K34" s="30">
        <f t="shared" si="10"/>
        <v>0</v>
      </c>
      <c r="L34" s="29">
        <f>VLOOKUP(I16,BUDGET!$B:$C,2,)</f>
        <v>0</v>
      </c>
      <c r="M34" s="29">
        <f>VLOOKUP(J16,BUDGET!$B:$C,2,)</f>
        <v>0</v>
      </c>
      <c r="N34" s="30">
        <f t="shared" si="11"/>
        <v>0</v>
      </c>
      <c r="O34" s="29">
        <f>VLOOKUP(K16,BUDGET!$B:$C,2,)</f>
        <v>0</v>
      </c>
      <c r="P34" s="29">
        <f>VLOOKUP(L16,BUDGET!$B:$C,2,)</f>
        <v>0</v>
      </c>
      <c r="Q34" s="30">
        <f t="shared" si="12"/>
        <v>0</v>
      </c>
      <c r="R34" s="29">
        <f>VLOOKUP(M16,BUDGET!$B:$C,2,)</f>
        <v>0</v>
      </c>
      <c r="S34" s="29">
        <f>VLOOKUP(N16,BUDGET!$B:$C,2,)</f>
        <v>0</v>
      </c>
      <c r="T34" s="30">
        <f t="shared" si="13"/>
        <v>0</v>
      </c>
      <c r="U34" s="29">
        <f>VLOOKUP(O16,BUDGET!$B:$C,2,)</f>
        <v>0</v>
      </c>
      <c r="V34" s="29">
        <f>VLOOKUP(P16,BUDGET!$B:$C,2,)</f>
        <v>0</v>
      </c>
      <c r="W34" s="30">
        <f t="shared" si="14"/>
        <v>0</v>
      </c>
      <c r="X34" s="13">
        <f t="shared" si="15"/>
        <v>0</v>
      </c>
      <c r="AE34" s="13"/>
    </row>
    <row r="35" spans="3:31" hidden="1" x14ac:dyDescent="0.2">
      <c r="C35" s="29">
        <f>VLOOKUP(C17,BUDGET!$B:$C,2,)</f>
        <v>0</v>
      </c>
      <c r="D35" s="29">
        <f>VLOOKUP(D17,BUDGET!$B:$C,2,)</f>
        <v>0</v>
      </c>
      <c r="E35" s="30">
        <f t="shared" si="8"/>
        <v>0</v>
      </c>
      <c r="F35" s="29">
        <f>VLOOKUP(E17,BUDGET!$B:$C,2,)</f>
        <v>0</v>
      </c>
      <c r="G35" s="29">
        <f>VLOOKUP(F17,BUDGET!$B:$C,2,)</f>
        <v>0</v>
      </c>
      <c r="H35" s="30">
        <f t="shared" si="9"/>
        <v>0</v>
      </c>
      <c r="I35" s="29">
        <f>VLOOKUP(G17,BUDGET!$B:$C,2,)</f>
        <v>0</v>
      </c>
      <c r="J35" s="29">
        <f>VLOOKUP(H17,BUDGET!$B:$C,2,)</f>
        <v>0</v>
      </c>
      <c r="K35" s="30">
        <f t="shared" si="10"/>
        <v>0</v>
      </c>
      <c r="L35" s="29">
        <f>VLOOKUP(I17,BUDGET!$B:$C,2,)</f>
        <v>0</v>
      </c>
      <c r="M35" s="29">
        <f>VLOOKUP(J17,BUDGET!$B:$C,2,)</f>
        <v>0</v>
      </c>
      <c r="N35" s="30">
        <f t="shared" si="11"/>
        <v>0</v>
      </c>
      <c r="O35" s="29">
        <f>VLOOKUP(K17,BUDGET!$B:$C,2,)</f>
        <v>0</v>
      </c>
      <c r="P35" s="29">
        <f>VLOOKUP(L17,BUDGET!$B:$C,2,)</f>
        <v>0</v>
      </c>
      <c r="Q35" s="30">
        <f t="shared" si="12"/>
        <v>0</v>
      </c>
      <c r="R35" s="29">
        <f>VLOOKUP(M17,BUDGET!$B:$C,2,)</f>
        <v>0</v>
      </c>
      <c r="S35" s="29">
        <f>VLOOKUP(N17,BUDGET!$B:$C,2,)</f>
        <v>0</v>
      </c>
      <c r="T35" s="30">
        <f t="shared" si="13"/>
        <v>0</v>
      </c>
      <c r="U35" s="29">
        <f>VLOOKUP(O17,BUDGET!$B:$C,2,)</f>
        <v>0</v>
      </c>
      <c r="V35" s="29">
        <f>VLOOKUP(P17,BUDGET!$B:$C,2,)</f>
        <v>0</v>
      </c>
      <c r="W35" s="30">
        <f t="shared" si="14"/>
        <v>0</v>
      </c>
      <c r="X35" s="13">
        <f t="shared" si="15"/>
        <v>0</v>
      </c>
      <c r="AE35" s="13"/>
    </row>
    <row r="36" spans="3:31" hidden="1" x14ac:dyDescent="0.2">
      <c r="C36" s="29">
        <f>VLOOKUP(C18,BUDGET!$B:$C,2,)</f>
        <v>0</v>
      </c>
      <c r="D36" s="29">
        <f>VLOOKUP(D18,BUDGET!$B:$C,2,)</f>
        <v>0</v>
      </c>
      <c r="E36" s="30">
        <f t="shared" si="8"/>
        <v>0</v>
      </c>
      <c r="F36" s="29">
        <f>VLOOKUP(E18,BUDGET!$B:$C,2,)</f>
        <v>0</v>
      </c>
      <c r="G36" s="29">
        <f>VLOOKUP(F18,BUDGET!$B:$C,2,)</f>
        <v>0</v>
      </c>
      <c r="H36" s="30">
        <f t="shared" si="9"/>
        <v>0</v>
      </c>
      <c r="I36" s="29">
        <f>VLOOKUP(G18,BUDGET!$B:$C,2,)</f>
        <v>0</v>
      </c>
      <c r="J36" s="29">
        <f>VLOOKUP(H18,BUDGET!$B:$C,2,)</f>
        <v>0</v>
      </c>
      <c r="K36" s="30">
        <f t="shared" si="10"/>
        <v>0</v>
      </c>
      <c r="L36" s="29">
        <f>VLOOKUP(I18,BUDGET!$B:$C,2,)</f>
        <v>0</v>
      </c>
      <c r="M36" s="29">
        <f>VLOOKUP(J18,BUDGET!$B:$C,2,)</f>
        <v>0</v>
      </c>
      <c r="N36" s="30">
        <f t="shared" si="11"/>
        <v>0</v>
      </c>
      <c r="O36" s="29">
        <f>VLOOKUP(K18,BUDGET!$B:$C,2,)</f>
        <v>0</v>
      </c>
      <c r="P36" s="29">
        <f>VLOOKUP(L18,BUDGET!$B:$C,2,)</f>
        <v>0</v>
      </c>
      <c r="Q36" s="30">
        <f t="shared" si="12"/>
        <v>0</v>
      </c>
      <c r="R36" s="29">
        <f>VLOOKUP(M18,BUDGET!$B:$C,2,)</f>
        <v>0</v>
      </c>
      <c r="S36" s="29">
        <f>VLOOKUP(N18,BUDGET!$B:$C,2,)</f>
        <v>0</v>
      </c>
      <c r="T36" s="30">
        <f t="shared" si="13"/>
        <v>0</v>
      </c>
      <c r="U36" s="29">
        <f>VLOOKUP(O18,BUDGET!$B:$C,2,)</f>
        <v>0</v>
      </c>
      <c r="V36" s="29">
        <f>VLOOKUP(P18,BUDGET!$B:$C,2,)</f>
        <v>0</v>
      </c>
      <c r="W36" s="30">
        <f t="shared" si="14"/>
        <v>0</v>
      </c>
      <c r="X36" s="13">
        <f t="shared" si="15"/>
        <v>0</v>
      </c>
      <c r="AE36" s="13"/>
    </row>
    <row r="37" spans="3:31" hidden="1" x14ac:dyDescent="0.2">
      <c r="C37" s="102"/>
      <c r="D37" s="102"/>
      <c r="E37" s="102">
        <f>SUM(E23:E36)</f>
        <v>0</v>
      </c>
      <c r="F37" s="102"/>
      <c r="G37" s="102"/>
      <c r="H37" s="13">
        <f>SUM(H23:H36)</f>
        <v>0</v>
      </c>
      <c r="K37" s="13">
        <f>SUM(K23:K36)</f>
        <v>0</v>
      </c>
      <c r="N37" s="13">
        <f>SUM(N23:N36)</f>
        <v>0</v>
      </c>
      <c r="Q37" s="13">
        <f>SUM(Q23:Q36)</f>
        <v>0</v>
      </c>
      <c r="T37" s="13">
        <f>SUM(T23:T36)</f>
        <v>0</v>
      </c>
      <c r="W37" s="13">
        <f>SUM(W23:W36)</f>
        <v>0</v>
      </c>
      <c r="X37" s="13">
        <f t="shared" si="15"/>
        <v>0</v>
      </c>
      <c r="AE37" s="13"/>
    </row>
    <row r="38" spans="3:31" hidden="1" x14ac:dyDescent="0.2">
      <c r="AE38" s="13"/>
    </row>
    <row r="39" spans="3:31" ht="12.75" hidden="1" customHeight="1" x14ac:dyDescent="0.2"/>
    <row r="40" spans="3:31" ht="12.75" hidden="1" customHeight="1" x14ac:dyDescent="0.2"/>
    <row r="41" spans="3:31" ht="12.75" hidden="1" customHeight="1" x14ac:dyDescent="0.2"/>
    <row r="42" spans="3:31" ht="12.75" hidden="1" customHeight="1" x14ac:dyDescent="0.2"/>
    <row r="43" spans="3:31" ht="12.75" hidden="1" customHeight="1" x14ac:dyDescent="0.2"/>
    <row r="44" spans="3:31" ht="12.75" hidden="1" customHeight="1" x14ac:dyDescent="0.2"/>
    <row r="45" spans="3:31" ht="12.75" hidden="1" customHeight="1" x14ac:dyDescent="0.2"/>
    <row r="46" spans="3:31" ht="12.75" hidden="1" customHeight="1" x14ac:dyDescent="0.2"/>
    <row r="47" spans="3:31" ht="12.75" hidden="1" customHeight="1" x14ac:dyDescent="0.2"/>
    <row r="48" spans="3:31" ht="12.75" hidden="1" customHeight="1" x14ac:dyDescent="0.2"/>
    <row r="49" ht="12.75" hidden="1" customHeight="1" x14ac:dyDescent="0.2"/>
    <row r="50" ht="12.75" hidden="1" customHeight="1" x14ac:dyDescent="0.2"/>
    <row r="51" ht="12.75" hidden="1" customHeight="1" x14ac:dyDescent="0.2"/>
    <row r="52" ht="12.75" hidden="1" customHeight="1" x14ac:dyDescent="0.2"/>
    <row r="53" ht="12.75" hidden="1" customHeight="1" x14ac:dyDescent="0.2"/>
    <row r="54" ht="12.75" hidden="1" customHeight="1" x14ac:dyDescent="0.2"/>
    <row r="55" ht="12.75" hidden="1" customHeight="1" x14ac:dyDescent="0.2"/>
    <row r="56" ht="12.75" hidden="1" customHeight="1" x14ac:dyDescent="0.2"/>
    <row r="57" ht="12.75" hidden="1" customHeight="1" x14ac:dyDescent="0.2"/>
    <row r="58" ht="12.75" hidden="1" customHeight="1" x14ac:dyDescent="0.2"/>
    <row r="59" ht="12.75" hidden="1" customHeight="1" x14ac:dyDescent="0.2"/>
    <row r="60" ht="12.75" hidden="1" customHeight="1" x14ac:dyDescent="0.2"/>
    <row r="61" ht="12.75" hidden="1" customHeight="1" x14ac:dyDescent="0.2"/>
    <row r="62" ht="12.75" hidden="1" customHeight="1" x14ac:dyDescent="0.2"/>
    <row r="63" ht="12.75" hidden="1" customHeight="1" x14ac:dyDescent="0.2"/>
    <row r="64" ht="12.75" hidden="1" customHeight="1" x14ac:dyDescent="0.2"/>
    <row r="65" ht="12.75" hidden="1" customHeight="1" x14ac:dyDescent="0.2"/>
    <row r="66" ht="12.75" hidden="1" customHeight="1" x14ac:dyDescent="0.2"/>
    <row r="67" ht="12.75" hidden="1" customHeight="1" x14ac:dyDescent="0.2"/>
    <row r="68" ht="12.75" hidden="1" customHeight="1" x14ac:dyDescent="0.2"/>
    <row r="69" ht="12.75" hidden="1" customHeight="1" x14ac:dyDescent="0.2"/>
    <row r="70" ht="12.75" hidden="1" customHeight="1" x14ac:dyDescent="0.2"/>
    <row r="71" ht="12.75" hidden="1" customHeight="1" x14ac:dyDescent="0.2"/>
    <row r="72" ht="12.75" hidden="1" customHeight="1" x14ac:dyDescent="0.2"/>
    <row r="73" ht="12.75" hidden="1" customHeight="1" x14ac:dyDescent="0.2"/>
    <row r="74" ht="12.75" hidden="1" customHeight="1" x14ac:dyDescent="0.2"/>
    <row r="75" ht="12.75" hidden="1" customHeight="1" x14ac:dyDescent="0.2"/>
    <row r="76" ht="12.75" hidden="1" customHeight="1" x14ac:dyDescent="0.2"/>
    <row r="77" ht="12.75" hidden="1" customHeight="1" x14ac:dyDescent="0.2"/>
    <row r="78" ht="12.75" hidden="1" customHeight="1" x14ac:dyDescent="0.2"/>
    <row r="79" ht="12.75" hidden="1" customHeight="1" x14ac:dyDescent="0.2"/>
    <row r="80" ht="12.75" hidden="1" customHeight="1" x14ac:dyDescent="0.2"/>
    <row r="81" ht="12.75" hidden="1" customHeight="1" x14ac:dyDescent="0.2"/>
    <row r="82" ht="12.75" hidden="1" customHeight="1" x14ac:dyDescent="0.2"/>
    <row r="83" ht="12.75" hidden="1" customHeight="1" x14ac:dyDescent="0.2"/>
    <row r="84" ht="12.75" hidden="1" customHeight="1" x14ac:dyDescent="0.2"/>
    <row r="85" ht="12.75" hidden="1" customHeight="1" x14ac:dyDescent="0.2"/>
    <row r="86" ht="12.75" hidden="1" customHeight="1" x14ac:dyDescent="0.2"/>
    <row r="87" ht="12.75" hidden="1" customHeight="1" x14ac:dyDescent="0.2"/>
    <row r="88" ht="12.75" hidden="1" customHeight="1" x14ac:dyDescent="0.2"/>
    <row r="89" ht="12.75" hidden="1" customHeight="1" x14ac:dyDescent="0.2"/>
    <row r="90" ht="12.75" hidden="1" customHeight="1" x14ac:dyDescent="0.2"/>
    <row r="91" ht="12.75" hidden="1" customHeight="1" x14ac:dyDescent="0.2"/>
    <row r="92" ht="12.75" hidden="1" customHeight="1" x14ac:dyDescent="0.2"/>
    <row r="93" ht="12.75" hidden="1" customHeight="1" x14ac:dyDescent="0.2"/>
    <row r="94" ht="12.75" hidden="1" customHeight="1" x14ac:dyDescent="0.2"/>
    <row r="95" ht="12.75" hidden="1" customHeight="1" x14ac:dyDescent="0.2"/>
    <row r="96" ht="12.75" hidden="1" customHeight="1" x14ac:dyDescent="0.2"/>
    <row r="97" ht="12.75" hidden="1" customHeight="1" x14ac:dyDescent="0.2"/>
    <row r="98" ht="12.75" hidden="1" customHeight="1" x14ac:dyDescent="0.2"/>
    <row r="99" ht="12.75" hidden="1" customHeight="1" x14ac:dyDescent="0.2"/>
    <row r="100" ht="12.75" hidden="1" customHeight="1" x14ac:dyDescent="0.2"/>
    <row r="101" ht="12.75" hidden="1" customHeight="1" x14ac:dyDescent="0.2"/>
    <row r="102" ht="12.75" hidden="1" customHeight="1" x14ac:dyDescent="0.2"/>
    <row r="103" ht="12.75" hidden="1" customHeight="1" x14ac:dyDescent="0.2"/>
    <row r="104" ht="12.75" hidden="1" customHeight="1" x14ac:dyDescent="0.2"/>
    <row r="105" ht="12.75" hidden="1" customHeight="1" x14ac:dyDescent="0.2"/>
    <row r="106" ht="12.75" hidden="1" customHeight="1" x14ac:dyDescent="0.2"/>
    <row r="107" ht="12.75" hidden="1" customHeight="1" x14ac:dyDescent="0.2"/>
    <row r="108" ht="12.75" hidden="1" customHeight="1" x14ac:dyDescent="0.2"/>
    <row r="109" ht="12.75" hidden="1" customHeight="1" x14ac:dyDescent="0.2"/>
    <row r="110" ht="12.75" hidden="1" customHeight="1" x14ac:dyDescent="0.2"/>
    <row r="111" ht="12.75" hidden="1" customHeight="1" x14ac:dyDescent="0.2"/>
    <row r="112" ht="12.75" hidden="1" customHeight="1" x14ac:dyDescent="0.2"/>
    <row r="113" ht="12.75" hidden="1" customHeight="1" x14ac:dyDescent="0.2"/>
    <row r="114" ht="12.75" hidden="1" customHeight="1" x14ac:dyDescent="0.2"/>
    <row r="115" ht="12.75" hidden="1" customHeight="1" x14ac:dyDescent="0.2"/>
    <row r="116" ht="12.75" hidden="1" customHeight="1" x14ac:dyDescent="0.2"/>
    <row r="117" ht="12.75" hidden="1" customHeight="1" x14ac:dyDescent="0.2"/>
    <row r="118" ht="12.75" hidden="1" customHeight="1" x14ac:dyDescent="0.2"/>
    <row r="119" ht="12.75" hidden="1" customHeight="1" x14ac:dyDescent="0.2"/>
    <row r="120" ht="12.75" hidden="1" customHeight="1" x14ac:dyDescent="0.2"/>
    <row r="121" ht="12.75" hidden="1" customHeight="1" x14ac:dyDescent="0.2"/>
    <row r="122" ht="12.75" hidden="1" customHeight="1" x14ac:dyDescent="0.2"/>
    <row r="123" ht="12.75" hidden="1" customHeight="1" x14ac:dyDescent="0.2"/>
    <row r="124" ht="12.75" hidden="1" customHeight="1" x14ac:dyDescent="0.2"/>
    <row r="125" ht="12.75" hidden="1" customHeight="1" x14ac:dyDescent="0.2"/>
    <row r="126" ht="12.75" hidden="1" customHeight="1" x14ac:dyDescent="0.2"/>
    <row r="127" ht="12.75" hidden="1" customHeight="1" x14ac:dyDescent="0.2"/>
    <row r="128" ht="12.75" hidden="1" customHeight="1" x14ac:dyDescent="0.2"/>
    <row r="129" ht="12.75" hidden="1" customHeight="1" x14ac:dyDescent="0.2"/>
    <row r="130" ht="12.75" hidden="1" customHeight="1" x14ac:dyDescent="0.2"/>
    <row r="131" ht="12.75" hidden="1" customHeight="1" x14ac:dyDescent="0.2"/>
    <row r="132" ht="12.75" hidden="1" customHeight="1" x14ac:dyDescent="0.2"/>
    <row r="133" ht="12.75" hidden="1" customHeight="1" x14ac:dyDescent="0.2"/>
    <row r="134" ht="12.75" hidden="1" customHeight="1" x14ac:dyDescent="0.2"/>
    <row r="135" ht="12.75" hidden="1" customHeight="1" x14ac:dyDescent="0.2"/>
    <row r="136" ht="12.75" hidden="1" customHeight="1" x14ac:dyDescent="0.2"/>
    <row r="137" ht="12.75" hidden="1" customHeight="1" x14ac:dyDescent="0.2"/>
    <row r="138" ht="12.75" hidden="1" customHeight="1" x14ac:dyDescent="0.2"/>
    <row r="139" ht="12.75" hidden="1" customHeight="1" x14ac:dyDescent="0.2"/>
    <row r="140" ht="12.75" hidden="1" customHeight="1" x14ac:dyDescent="0.2"/>
    <row r="141" ht="12.75" hidden="1" customHeight="1" x14ac:dyDescent="0.2"/>
    <row r="142" ht="12.75" hidden="1" customHeight="1" x14ac:dyDescent="0.2"/>
    <row r="143" ht="12.75" hidden="1" customHeight="1" x14ac:dyDescent="0.2"/>
    <row r="144" ht="12.75" hidden="1" customHeight="1" x14ac:dyDescent="0.2"/>
    <row r="145" ht="12.75" hidden="1" customHeight="1" x14ac:dyDescent="0.2"/>
    <row r="146" ht="12.75" hidden="1" customHeight="1" x14ac:dyDescent="0.2"/>
    <row r="147" ht="12.75" hidden="1" customHeight="1" x14ac:dyDescent="0.2"/>
    <row r="148" ht="12.75" hidden="1" customHeight="1" x14ac:dyDescent="0.2"/>
    <row r="149" ht="12.75" hidden="1" customHeight="1" x14ac:dyDescent="0.2"/>
    <row r="150" ht="12.75" hidden="1" customHeight="1" x14ac:dyDescent="0.2"/>
    <row r="151" ht="12.75" hidden="1" customHeight="1" x14ac:dyDescent="0.2"/>
    <row r="152" ht="12.75" hidden="1" customHeight="1" x14ac:dyDescent="0.2"/>
    <row r="153" ht="12.75" hidden="1" customHeight="1" x14ac:dyDescent="0.2"/>
    <row r="154" ht="12.75" hidden="1" customHeight="1" x14ac:dyDescent="0.2"/>
    <row r="155" ht="12.75" hidden="1" customHeight="1" x14ac:dyDescent="0.2"/>
    <row r="156" ht="12.75" hidden="1" customHeight="1" x14ac:dyDescent="0.2"/>
    <row r="157" ht="12.75" hidden="1" customHeight="1" x14ac:dyDescent="0.2"/>
    <row r="158" ht="12.75" hidden="1" customHeight="1" x14ac:dyDescent="0.2"/>
    <row r="159" ht="12.75" hidden="1" customHeight="1" x14ac:dyDescent="0.2"/>
    <row r="160" ht="12.75" hidden="1" customHeight="1" x14ac:dyDescent="0.2"/>
    <row r="161" ht="12.75" hidden="1" customHeight="1" x14ac:dyDescent="0.2"/>
    <row r="162" ht="12.75" hidden="1" customHeight="1" x14ac:dyDescent="0.2"/>
    <row r="163" ht="12.75" hidden="1" customHeight="1" x14ac:dyDescent="0.2"/>
    <row r="164" ht="12.75" hidden="1" customHeight="1" x14ac:dyDescent="0.2"/>
    <row r="165" ht="12.75" hidden="1" customHeight="1" x14ac:dyDescent="0.2"/>
    <row r="166" ht="12.75" hidden="1" customHeight="1" x14ac:dyDescent="0.2"/>
    <row r="167" ht="12.75" hidden="1" customHeight="1" x14ac:dyDescent="0.2"/>
    <row r="168" ht="12.75" hidden="1" customHeight="1" x14ac:dyDescent="0.2"/>
    <row r="169" ht="12.75" hidden="1" customHeight="1" x14ac:dyDescent="0.2"/>
    <row r="170" ht="12.75" hidden="1" customHeight="1" x14ac:dyDescent="0.2"/>
    <row r="171" ht="12.75" hidden="1" customHeight="1" x14ac:dyDescent="0.2"/>
    <row r="172" ht="12.75" hidden="1" customHeight="1" x14ac:dyDescent="0.2"/>
    <row r="173" ht="12.75" hidden="1" customHeight="1" x14ac:dyDescent="0.2"/>
    <row r="174" ht="12.75" hidden="1" customHeight="1" x14ac:dyDescent="0.2"/>
    <row r="175" ht="12.75" hidden="1" customHeight="1" x14ac:dyDescent="0.2"/>
    <row r="176" ht="12.75" hidden="1" customHeight="1" x14ac:dyDescent="0.2"/>
    <row r="177" ht="12.75" hidden="1" customHeight="1" x14ac:dyDescent="0.2"/>
    <row r="178" ht="12.75" hidden="1" customHeight="1" x14ac:dyDescent="0.2"/>
    <row r="179" ht="12.75" hidden="1" customHeight="1" x14ac:dyDescent="0.2"/>
    <row r="180" ht="12.75" hidden="1" customHeight="1" x14ac:dyDescent="0.2"/>
    <row r="181" ht="12.75" hidden="1" customHeight="1" x14ac:dyDescent="0.2"/>
    <row r="182" ht="12.75" hidden="1" customHeight="1" x14ac:dyDescent="0.2"/>
    <row r="183" ht="12.75" hidden="1" customHeight="1" x14ac:dyDescent="0.2"/>
    <row r="184" ht="12.75" hidden="1" customHeight="1" x14ac:dyDescent="0.2"/>
    <row r="185" ht="12.75" hidden="1" customHeight="1" x14ac:dyDescent="0.2"/>
    <row r="186" ht="12.75" hidden="1" customHeight="1" x14ac:dyDescent="0.2"/>
    <row r="187" ht="12.75" hidden="1" customHeight="1" x14ac:dyDescent="0.2"/>
    <row r="188" ht="12.75" hidden="1" customHeight="1" x14ac:dyDescent="0.2"/>
    <row r="189" ht="12.75" hidden="1" customHeight="1" x14ac:dyDescent="0.2"/>
    <row r="190" ht="12.75" hidden="1" customHeight="1" x14ac:dyDescent="0.2"/>
    <row r="191" ht="12.75" hidden="1" customHeight="1" x14ac:dyDescent="0.2"/>
    <row r="192" ht="12.75" hidden="1" customHeight="1" x14ac:dyDescent="0.2"/>
    <row r="193" ht="12.75" hidden="1" customHeight="1" x14ac:dyDescent="0.2"/>
    <row r="194" ht="12.75" hidden="1" customHeight="1" x14ac:dyDescent="0.2"/>
    <row r="195" ht="12.75" hidden="1" customHeight="1" x14ac:dyDescent="0.2"/>
    <row r="196" ht="12.75" hidden="1" customHeight="1" x14ac:dyDescent="0.2"/>
    <row r="197" ht="12.75" hidden="1" customHeight="1" x14ac:dyDescent="0.2"/>
    <row r="198" ht="12.75" hidden="1" customHeight="1" x14ac:dyDescent="0.2"/>
    <row r="199" ht="12.75" hidden="1" customHeight="1" x14ac:dyDescent="0.2"/>
    <row r="200" ht="12.75" hidden="1" customHeight="1" x14ac:dyDescent="0.2"/>
    <row r="201" ht="12.75" hidden="1" customHeight="1" x14ac:dyDescent="0.2"/>
    <row r="202" ht="12.75" hidden="1" customHeight="1" x14ac:dyDescent="0.2"/>
    <row r="203" ht="12.75" hidden="1" customHeight="1" x14ac:dyDescent="0.2"/>
  </sheetData>
  <sheetProtection selectLockedCells="1"/>
  <mergeCells count="40">
    <mergeCell ref="M19:N19"/>
    <mergeCell ref="U22:W22"/>
    <mergeCell ref="C22:E22"/>
    <mergeCell ref="F22:H22"/>
    <mergeCell ref="I22:K22"/>
    <mergeCell ref="L22:N22"/>
    <mergeCell ref="O22:Q22"/>
    <mergeCell ref="R22:T22"/>
    <mergeCell ref="K4:L4"/>
    <mergeCell ref="M4:N4"/>
    <mergeCell ref="O4:P4"/>
    <mergeCell ref="O19:P19"/>
    <mergeCell ref="C20:D20"/>
    <mergeCell ref="E20:F20"/>
    <mergeCell ref="G20:H20"/>
    <mergeCell ref="I20:J20"/>
    <mergeCell ref="K20:L20"/>
    <mergeCell ref="M20:N20"/>
    <mergeCell ref="O20:P20"/>
    <mergeCell ref="C19:D19"/>
    <mergeCell ref="E19:F19"/>
    <mergeCell ref="G19:H19"/>
    <mergeCell ref="I19:J19"/>
    <mergeCell ref="K19:L19"/>
    <mergeCell ref="J1:S2"/>
    <mergeCell ref="A3:A4"/>
    <mergeCell ref="B3:B4"/>
    <mergeCell ref="C3:D3"/>
    <mergeCell ref="E3:F3"/>
    <mergeCell ref="G3:H3"/>
    <mergeCell ref="I3:J3"/>
    <mergeCell ref="K3:L3"/>
    <mergeCell ref="M3:N3"/>
    <mergeCell ref="O3:P3"/>
    <mergeCell ref="Q3:Q4"/>
    <mergeCell ref="R3:R4"/>
    <mergeCell ref="C4:D4"/>
    <mergeCell ref="E4:F4"/>
    <mergeCell ref="G4:H4"/>
    <mergeCell ref="I4:J4"/>
  </mergeCells>
  <conditionalFormatting sqref="R20:T20">
    <cfRule type="cellIs" dxfId="7" priority="15" operator="lessThanOrEqual">
      <formula>#REF!</formula>
    </cfRule>
    <cfRule type="cellIs" dxfId="6" priority="16" operator="greaterThan">
      <formula>#REF!</formula>
    </cfRule>
  </conditionalFormatting>
  <conditionalFormatting sqref="R19:T19">
    <cfRule type="cellIs" dxfId="5" priority="17" operator="greaterThan">
      <formula>#REF!</formula>
    </cfRule>
    <cfRule type="cellIs" dxfId="4" priority="18" operator="lessThanOrEqual">
      <formula>#REF!</formula>
    </cfRule>
  </conditionalFormatting>
  <dataValidations count="2">
    <dataValidation type="decimal" allowBlank="1" showInputMessage="1" showErrorMessage="1" sqref="A3:A4 C4:P4">
      <formula1>0</formula1>
      <formula2>24</formula2>
    </dataValidation>
    <dataValidation type="list" allowBlank="1" showInputMessage="1" showErrorMessage="1" sqref="C5:P18">
      <formula1>TIME</formula1>
    </dataValidation>
  </dataValidations>
  <printOptions horizontalCentered="1" verticalCentered="1"/>
  <pageMargins left="0.23622047244094491" right="0.23622047244094491" top="0.19685039370078741" bottom="0" header="0.31496062992125984" footer="0.31496062992125984"/>
  <pageSetup paperSize="9" scale="108" orientation="landscape" horizontalDpi="4294967293" r:id="rId1"/>
  <headerFooter alignWithMargins="0">
    <oddFooter>&amp;C&amp;D    &amp;T</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03"/>
  <sheetViews>
    <sheetView zoomScaleNormal="100" zoomScaleSheetLayoutView="80" workbookViewId="0">
      <selection activeCell="Q20" sqref="Q20"/>
    </sheetView>
  </sheetViews>
  <sheetFormatPr defaultColWidth="9.140625" defaultRowHeight="12.75" customHeight="1" zeroHeight="1" x14ac:dyDescent="0.2"/>
  <cols>
    <col min="1" max="1" width="19.28515625" style="13" customWidth="1"/>
    <col min="2" max="2" width="5.140625" style="102" bestFit="1" customWidth="1"/>
    <col min="3" max="3" width="6.28515625" style="13" bestFit="1" customWidth="1"/>
    <col min="4" max="4" width="6" style="13" customWidth="1"/>
    <col min="5" max="5" width="7" style="13" bestFit="1" customWidth="1"/>
    <col min="6" max="6" width="6.28515625" style="13" bestFit="1" customWidth="1"/>
    <col min="7" max="7" width="6.85546875" style="13" bestFit="1" customWidth="1"/>
    <col min="8" max="8" width="7.5703125" style="13" bestFit="1" customWidth="1"/>
    <col min="9" max="9" width="6.85546875" style="13" customWidth="1"/>
    <col min="10" max="10" width="6" style="13" bestFit="1" customWidth="1"/>
    <col min="11" max="11" width="6" style="13" customWidth="1"/>
    <col min="12" max="12" width="7.140625" style="13" bestFit="1" customWidth="1"/>
    <col min="13" max="13" width="6" style="13" customWidth="1"/>
    <col min="14" max="14" width="6.28515625" style="13" bestFit="1" customWidth="1"/>
    <col min="15" max="15" width="6.85546875" style="13" customWidth="1"/>
    <col min="16" max="16" width="7.140625" style="13" bestFit="1" customWidth="1"/>
    <col min="17" max="17" width="8.140625" style="13" bestFit="1" customWidth="1"/>
    <col min="18" max="18" width="8.28515625" style="102" bestFit="1" customWidth="1"/>
    <col min="19" max="19" width="6" style="13" bestFit="1" customWidth="1"/>
    <col min="20" max="21" width="18" style="13" bestFit="1" customWidth="1"/>
    <col min="22" max="22" width="9.85546875" style="13" bestFit="1" customWidth="1"/>
    <col min="23" max="23" width="11.28515625" style="13" customWidth="1"/>
    <col min="24" max="24" width="8.42578125" style="13" customWidth="1"/>
    <col min="25" max="25" width="7" style="13" customWidth="1"/>
    <col min="26" max="28" width="9.140625" style="13"/>
    <col min="29" max="29" width="11.42578125" style="13" customWidth="1"/>
    <col min="30" max="30" width="3.42578125" style="13" customWidth="1"/>
    <col min="31" max="31" width="11.42578125" style="102" customWidth="1"/>
    <col min="32" max="32" width="11.42578125" style="13" customWidth="1"/>
    <col min="33" max="16384" width="9.140625" style="13"/>
  </cols>
  <sheetData>
    <row r="1" spans="1:31" ht="17.100000000000001" customHeight="1" x14ac:dyDescent="0.2">
      <c r="A1" s="11"/>
      <c r="B1" s="31"/>
      <c r="C1" s="11"/>
      <c r="D1" s="11"/>
      <c r="E1" s="11"/>
      <c r="F1" s="12"/>
      <c r="H1" s="14" t="s">
        <v>8</v>
      </c>
      <c r="I1" s="15">
        <v>1</v>
      </c>
      <c r="J1" s="109"/>
      <c r="K1" s="109"/>
      <c r="L1" s="109"/>
      <c r="M1" s="109"/>
      <c r="N1" s="109"/>
      <c r="O1" s="109"/>
      <c r="P1" s="109"/>
      <c r="Q1" s="109"/>
      <c r="R1" s="109"/>
      <c r="S1" s="109"/>
    </row>
    <row r="2" spans="1:31" ht="17.100000000000001" customHeight="1" thickBot="1" x14ac:dyDescent="0.25">
      <c r="A2" s="12"/>
      <c r="B2" s="32"/>
      <c r="C2" s="40"/>
      <c r="D2" s="40"/>
      <c r="E2" s="40"/>
      <c r="F2" s="40"/>
      <c r="G2" s="40"/>
      <c r="H2" s="40"/>
      <c r="I2" s="40"/>
      <c r="J2" s="109"/>
      <c r="K2" s="109"/>
      <c r="L2" s="109"/>
      <c r="M2" s="109"/>
      <c r="N2" s="109"/>
      <c r="O2" s="109"/>
      <c r="P2" s="109"/>
      <c r="Q2" s="109"/>
      <c r="R2" s="109"/>
      <c r="S2" s="109"/>
      <c r="U2" s="11"/>
      <c r="Y2" s="11"/>
      <c r="Z2" s="16"/>
      <c r="AC2" s="102"/>
      <c r="AE2" s="13"/>
    </row>
    <row r="3" spans="1:31" ht="17.100000000000001" customHeight="1" x14ac:dyDescent="0.2">
      <c r="A3" s="110" t="s">
        <v>9</v>
      </c>
      <c r="B3" s="112" t="s">
        <v>29</v>
      </c>
      <c r="C3" s="114">
        <f>VLOOKUP($I$1,BUDGET!$I:$J,2,)</f>
        <v>42365</v>
      </c>
      <c r="D3" s="115"/>
      <c r="E3" s="114">
        <f>VLOOKUP($I$1,BUDGET!$I:$J,2,)+1</f>
        <v>42366</v>
      </c>
      <c r="F3" s="115"/>
      <c r="G3" s="114">
        <f>VLOOKUP($I$1,BUDGET!$I:$J,2,)+2</f>
        <v>42367</v>
      </c>
      <c r="H3" s="115"/>
      <c r="I3" s="114">
        <f>VLOOKUP($I$1,BUDGET!$I:$J,2,)+3</f>
        <v>42368</v>
      </c>
      <c r="J3" s="115"/>
      <c r="K3" s="114">
        <f>VLOOKUP($I$1,BUDGET!$I:$J,2,)+4</f>
        <v>42369</v>
      </c>
      <c r="L3" s="115"/>
      <c r="M3" s="114">
        <f>VLOOKUP($I$1,BUDGET!$I:$J,2,)+5</f>
        <v>42370</v>
      </c>
      <c r="N3" s="115"/>
      <c r="O3" s="114">
        <f>VLOOKUP($I$1,BUDGET!$I:$J,2,)+6</f>
        <v>42371</v>
      </c>
      <c r="P3" s="115"/>
      <c r="Q3" s="116" t="s">
        <v>10</v>
      </c>
      <c r="R3" s="118" t="s">
        <v>30</v>
      </c>
      <c r="S3" s="13" t="s">
        <v>0</v>
      </c>
      <c r="AB3" s="102"/>
      <c r="AE3" s="13"/>
    </row>
    <row r="4" spans="1:31" ht="17.100000000000001" customHeight="1" thickBot="1" x14ac:dyDescent="0.25">
      <c r="A4" s="111"/>
      <c r="B4" s="113"/>
      <c r="C4" s="120" t="s">
        <v>11</v>
      </c>
      <c r="D4" s="108"/>
      <c r="E4" s="107" t="s">
        <v>12</v>
      </c>
      <c r="F4" s="108"/>
      <c r="G4" s="107" t="s">
        <v>13</v>
      </c>
      <c r="H4" s="108"/>
      <c r="I4" s="107" t="s">
        <v>14</v>
      </c>
      <c r="J4" s="108"/>
      <c r="K4" s="107" t="s">
        <v>15</v>
      </c>
      <c r="L4" s="108"/>
      <c r="M4" s="107" t="s">
        <v>16</v>
      </c>
      <c r="N4" s="108"/>
      <c r="O4" s="107" t="s">
        <v>17</v>
      </c>
      <c r="P4" s="108"/>
      <c r="Q4" s="117"/>
      <c r="R4" s="119"/>
      <c r="AC4" s="18" t="s">
        <v>0</v>
      </c>
    </row>
    <row r="5" spans="1:31" ht="17.100000000000001" customHeight="1" x14ac:dyDescent="0.2">
      <c r="A5" s="82" t="s">
        <v>65</v>
      </c>
      <c r="B5" s="33"/>
      <c r="C5" s="86"/>
      <c r="D5" s="87"/>
      <c r="E5" s="86"/>
      <c r="F5" s="87"/>
      <c r="G5" s="86"/>
      <c r="H5" s="87"/>
      <c r="I5" s="88"/>
      <c r="J5" s="89"/>
      <c r="K5" s="88"/>
      <c r="L5" s="89"/>
      <c r="M5" s="86"/>
      <c r="N5" s="87"/>
      <c r="O5" s="86"/>
      <c r="P5" s="87"/>
      <c r="Q5" s="90">
        <f t="shared" ref="Q5:Q18" si="0">X23</f>
        <v>0</v>
      </c>
      <c r="R5" s="91">
        <f>COUNTBLANK(C5:P5)/2</f>
        <v>7</v>
      </c>
      <c r="S5" s="19"/>
    </row>
    <row r="6" spans="1:31" ht="17.100000000000001" customHeight="1" x14ac:dyDescent="0.2">
      <c r="A6" s="83" t="s">
        <v>66</v>
      </c>
      <c r="B6" s="34"/>
      <c r="C6" s="86"/>
      <c r="D6" s="87"/>
      <c r="E6" s="86"/>
      <c r="F6" s="87"/>
      <c r="G6" s="86"/>
      <c r="H6" s="87"/>
      <c r="I6" s="86"/>
      <c r="J6" s="92"/>
      <c r="K6" s="86"/>
      <c r="L6" s="87"/>
      <c r="M6" s="86"/>
      <c r="N6" s="87"/>
      <c r="O6" s="86"/>
      <c r="P6" s="92"/>
      <c r="Q6" s="93">
        <f t="shared" si="0"/>
        <v>0</v>
      </c>
      <c r="R6" s="91">
        <f t="shared" ref="R6:R18" si="1">COUNTBLANK(C6:P6)/2</f>
        <v>7</v>
      </c>
      <c r="S6" s="19"/>
    </row>
    <row r="7" spans="1:31" ht="17.100000000000001" customHeight="1" x14ac:dyDescent="0.2">
      <c r="A7" s="83" t="s">
        <v>67</v>
      </c>
      <c r="B7" s="34"/>
      <c r="C7" s="86"/>
      <c r="D7" s="87"/>
      <c r="E7" s="86"/>
      <c r="F7" s="87"/>
      <c r="G7" s="86"/>
      <c r="H7" s="87"/>
      <c r="I7" s="86"/>
      <c r="J7" s="87"/>
      <c r="K7" s="86"/>
      <c r="L7" s="87"/>
      <c r="M7" s="86"/>
      <c r="N7" s="87"/>
      <c r="O7" s="86"/>
      <c r="P7" s="87"/>
      <c r="Q7" s="93">
        <f t="shared" si="0"/>
        <v>0</v>
      </c>
      <c r="R7" s="91">
        <f t="shared" si="1"/>
        <v>7</v>
      </c>
      <c r="S7" s="19"/>
    </row>
    <row r="8" spans="1:31" ht="17.100000000000001" customHeight="1" x14ac:dyDescent="0.2">
      <c r="A8" s="83" t="s">
        <v>68</v>
      </c>
      <c r="B8" s="34"/>
      <c r="C8" s="86"/>
      <c r="D8" s="87"/>
      <c r="E8" s="86"/>
      <c r="F8" s="87"/>
      <c r="G8" s="86"/>
      <c r="H8" s="87"/>
      <c r="I8" s="86"/>
      <c r="J8" s="87"/>
      <c r="K8" s="86"/>
      <c r="L8" s="87"/>
      <c r="M8" s="86"/>
      <c r="N8" s="87"/>
      <c r="O8" s="86"/>
      <c r="P8" s="87"/>
      <c r="Q8" s="93">
        <f t="shared" si="0"/>
        <v>0</v>
      </c>
      <c r="R8" s="91">
        <f t="shared" si="1"/>
        <v>7</v>
      </c>
      <c r="S8" s="19"/>
    </row>
    <row r="9" spans="1:31" ht="17.100000000000001" customHeight="1" x14ac:dyDescent="0.2">
      <c r="A9" s="83" t="s">
        <v>69</v>
      </c>
      <c r="B9" s="34"/>
      <c r="C9" s="86"/>
      <c r="D9" s="87"/>
      <c r="E9" s="86"/>
      <c r="F9" s="87"/>
      <c r="G9" s="86"/>
      <c r="H9" s="87"/>
      <c r="I9" s="86"/>
      <c r="J9" s="87"/>
      <c r="K9" s="86"/>
      <c r="L9" s="87"/>
      <c r="M9" s="86"/>
      <c r="N9" s="87"/>
      <c r="O9" s="86"/>
      <c r="P9" s="87"/>
      <c r="Q9" s="93">
        <f t="shared" si="0"/>
        <v>0</v>
      </c>
      <c r="R9" s="91">
        <f t="shared" si="1"/>
        <v>7</v>
      </c>
      <c r="S9" s="19"/>
    </row>
    <row r="10" spans="1:31" ht="17.100000000000001" customHeight="1" x14ac:dyDescent="0.2">
      <c r="A10" s="83" t="s">
        <v>70</v>
      </c>
      <c r="B10" s="34"/>
      <c r="C10" s="86"/>
      <c r="D10" s="87"/>
      <c r="E10" s="86"/>
      <c r="F10" s="87"/>
      <c r="G10" s="86"/>
      <c r="H10" s="87"/>
      <c r="I10" s="86"/>
      <c r="J10" s="87"/>
      <c r="K10" s="86"/>
      <c r="L10" s="87"/>
      <c r="M10" s="86"/>
      <c r="N10" s="87"/>
      <c r="O10" s="86"/>
      <c r="P10" s="87"/>
      <c r="Q10" s="93">
        <f t="shared" si="0"/>
        <v>0</v>
      </c>
      <c r="R10" s="91">
        <f t="shared" si="1"/>
        <v>7</v>
      </c>
      <c r="S10" s="19"/>
    </row>
    <row r="11" spans="1:31" ht="17.100000000000001" customHeight="1" x14ac:dyDescent="0.2">
      <c r="A11" s="83" t="s">
        <v>71</v>
      </c>
      <c r="B11" s="34"/>
      <c r="C11" s="86"/>
      <c r="D11" s="87"/>
      <c r="E11" s="86"/>
      <c r="F11" s="87"/>
      <c r="G11" s="86"/>
      <c r="H11" s="87"/>
      <c r="I11" s="86"/>
      <c r="J11" s="87"/>
      <c r="K11" s="86"/>
      <c r="L11" s="87"/>
      <c r="M11" s="86"/>
      <c r="N11" s="87"/>
      <c r="O11" s="86"/>
      <c r="P11" s="87"/>
      <c r="Q11" s="93">
        <f t="shared" si="0"/>
        <v>0</v>
      </c>
      <c r="R11" s="91">
        <f t="shared" si="1"/>
        <v>7</v>
      </c>
      <c r="S11" s="19"/>
    </row>
    <row r="12" spans="1:31" ht="17.100000000000001" customHeight="1" x14ac:dyDescent="0.2">
      <c r="A12" s="83" t="s">
        <v>72</v>
      </c>
      <c r="B12" s="34"/>
      <c r="C12" s="86"/>
      <c r="D12" s="87"/>
      <c r="E12" s="86"/>
      <c r="F12" s="87"/>
      <c r="G12" s="86"/>
      <c r="H12" s="87"/>
      <c r="I12" s="86"/>
      <c r="J12" s="87"/>
      <c r="K12" s="86"/>
      <c r="L12" s="87"/>
      <c r="M12" s="86"/>
      <c r="N12" s="87"/>
      <c r="O12" s="86"/>
      <c r="P12" s="87"/>
      <c r="Q12" s="93">
        <f t="shared" si="0"/>
        <v>0</v>
      </c>
      <c r="R12" s="91">
        <f t="shared" si="1"/>
        <v>7</v>
      </c>
      <c r="S12" s="19"/>
    </row>
    <row r="13" spans="1:31" ht="17.100000000000001" customHeight="1" x14ac:dyDescent="0.2">
      <c r="A13" s="83" t="s">
        <v>73</v>
      </c>
      <c r="B13" s="34"/>
      <c r="C13" s="86"/>
      <c r="D13" s="87"/>
      <c r="E13" s="86"/>
      <c r="F13" s="87"/>
      <c r="G13" s="86"/>
      <c r="H13" s="87"/>
      <c r="I13" s="86"/>
      <c r="J13" s="87"/>
      <c r="K13" s="86"/>
      <c r="L13" s="87"/>
      <c r="M13" s="86"/>
      <c r="N13" s="87"/>
      <c r="O13" s="86"/>
      <c r="P13" s="87"/>
      <c r="Q13" s="93">
        <f t="shared" si="0"/>
        <v>0</v>
      </c>
      <c r="R13" s="91">
        <f t="shared" si="1"/>
        <v>7</v>
      </c>
      <c r="S13" s="19"/>
    </row>
    <row r="14" spans="1:31" ht="17.100000000000001" customHeight="1" x14ac:dyDescent="0.2">
      <c r="A14" s="83" t="s">
        <v>75</v>
      </c>
      <c r="B14" s="34"/>
      <c r="C14" s="86"/>
      <c r="D14" s="87"/>
      <c r="E14" s="86"/>
      <c r="F14" s="87"/>
      <c r="G14" s="86"/>
      <c r="H14" s="87"/>
      <c r="I14" s="86"/>
      <c r="J14" s="87"/>
      <c r="K14" s="86"/>
      <c r="L14" s="87"/>
      <c r="M14" s="86"/>
      <c r="N14" s="87"/>
      <c r="O14" s="86"/>
      <c r="P14" s="87"/>
      <c r="Q14" s="93">
        <f t="shared" si="0"/>
        <v>0</v>
      </c>
      <c r="R14" s="91">
        <f t="shared" si="1"/>
        <v>7</v>
      </c>
      <c r="S14" s="19"/>
    </row>
    <row r="15" spans="1:31" ht="17.100000000000001" customHeight="1" x14ac:dyDescent="0.2">
      <c r="A15" s="83" t="s">
        <v>74</v>
      </c>
      <c r="B15" s="34"/>
      <c r="C15" s="86"/>
      <c r="D15" s="87"/>
      <c r="E15" s="86"/>
      <c r="F15" s="87"/>
      <c r="G15" s="86"/>
      <c r="H15" s="87"/>
      <c r="I15" s="86"/>
      <c r="J15" s="87"/>
      <c r="K15" s="86"/>
      <c r="L15" s="87"/>
      <c r="M15" s="86"/>
      <c r="N15" s="87"/>
      <c r="O15" s="86"/>
      <c r="P15" s="87"/>
      <c r="Q15" s="93">
        <f t="shared" si="0"/>
        <v>0</v>
      </c>
      <c r="R15" s="91">
        <f t="shared" si="1"/>
        <v>7</v>
      </c>
      <c r="S15" s="19"/>
    </row>
    <row r="16" spans="1:31" ht="17.100000000000001" customHeight="1" x14ac:dyDescent="0.2">
      <c r="A16" s="84"/>
      <c r="B16" s="34"/>
      <c r="C16" s="86"/>
      <c r="D16" s="92"/>
      <c r="E16" s="86"/>
      <c r="F16" s="92"/>
      <c r="G16" s="86"/>
      <c r="H16" s="92"/>
      <c r="I16" s="86"/>
      <c r="J16" s="92"/>
      <c r="K16" s="86"/>
      <c r="L16" s="92"/>
      <c r="M16" s="86"/>
      <c r="N16" s="92"/>
      <c r="O16" s="86"/>
      <c r="P16" s="92"/>
      <c r="Q16" s="93">
        <f t="shared" si="0"/>
        <v>0</v>
      </c>
      <c r="R16" s="91">
        <f t="shared" si="1"/>
        <v>7</v>
      </c>
      <c r="S16" s="19"/>
    </row>
    <row r="17" spans="1:31" ht="17.100000000000001" customHeight="1" x14ac:dyDescent="0.2">
      <c r="A17" s="84"/>
      <c r="B17" s="34"/>
      <c r="C17" s="86"/>
      <c r="D17" s="92"/>
      <c r="E17" s="86"/>
      <c r="F17" s="92"/>
      <c r="G17" s="86"/>
      <c r="H17" s="92"/>
      <c r="I17" s="86"/>
      <c r="J17" s="92"/>
      <c r="K17" s="86"/>
      <c r="L17" s="92"/>
      <c r="M17" s="86"/>
      <c r="N17" s="92"/>
      <c r="O17" s="86"/>
      <c r="P17" s="92"/>
      <c r="Q17" s="93">
        <f t="shared" si="0"/>
        <v>0</v>
      </c>
      <c r="R17" s="91">
        <f t="shared" si="1"/>
        <v>7</v>
      </c>
      <c r="S17" s="19"/>
    </row>
    <row r="18" spans="1:31" ht="17.100000000000001" customHeight="1" thickBot="1" x14ac:dyDescent="0.25">
      <c r="A18" s="85"/>
      <c r="B18" s="35"/>
      <c r="C18" s="94"/>
      <c r="D18" s="95"/>
      <c r="E18" s="94"/>
      <c r="F18" s="95"/>
      <c r="G18" s="94"/>
      <c r="H18" s="95"/>
      <c r="I18" s="94"/>
      <c r="J18" s="95"/>
      <c r="K18" s="94"/>
      <c r="L18" s="95"/>
      <c r="M18" s="94"/>
      <c r="N18" s="95"/>
      <c r="O18" s="94"/>
      <c r="P18" s="95"/>
      <c r="Q18" s="96">
        <f t="shared" si="0"/>
        <v>0</v>
      </c>
      <c r="R18" s="97">
        <f t="shared" si="1"/>
        <v>7</v>
      </c>
      <c r="S18" s="19"/>
    </row>
    <row r="19" spans="1:31" ht="17.100000000000001" customHeight="1" x14ac:dyDescent="0.2">
      <c r="A19" s="18" t="s">
        <v>18</v>
      </c>
      <c r="B19" s="36">
        <f>SUM(B5:B18)</f>
        <v>0</v>
      </c>
      <c r="C19" s="105">
        <f>E37</f>
        <v>0</v>
      </c>
      <c r="D19" s="105"/>
      <c r="E19" s="105">
        <f>H37</f>
        <v>0</v>
      </c>
      <c r="F19" s="105"/>
      <c r="G19" s="105">
        <f>K37</f>
        <v>0</v>
      </c>
      <c r="H19" s="105"/>
      <c r="I19" s="105">
        <f>N37</f>
        <v>0</v>
      </c>
      <c r="J19" s="105"/>
      <c r="K19" s="105">
        <f>Q37</f>
        <v>0</v>
      </c>
      <c r="L19" s="105"/>
      <c r="M19" s="105">
        <f>T37</f>
        <v>0</v>
      </c>
      <c r="N19" s="105"/>
      <c r="O19" s="105">
        <f>W37</f>
        <v>0</v>
      </c>
      <c r="P19" s="105"/>
      <c r="Q19" s="38">
        <f>SUM(Q5:Q18)</f>
        <v>0</v>
      </c>
      <c r="R19" s="20"/>
      <c r="S19" s="19"/>
      <c r="T19" s="19"/>
    </row>
    <row r="20" spans="1:31" ht="17.100000000000001" customHeight="1" x14ac:dyDescent="0.2">
      <c r="A20" s="18" t="s">
        <v>28</v>
      </c>
      <c r="B20" s="36"/>
      <c r="C20" s="106">
        <f>COUNTA(D5:D15)-COUNTIF(D5:D15,"H")-COUNTIF(D5:D15,"T")-COUNTIF(D5:D15,"S")-COUNTIF(D5:D15,"AA")-COUNTIF(D5:D15,"AU")-COUNTIF(D5:D15,"FI")-COUNTIF(D5:D15,"HOS")-COUNTIF(D5:D15,"GD")</f>
        <v>0</v>
      </c>
      <c r="D20" s="106"/>
      <c r="E20" s="106">
        <f t="shared" ref="E20" si="2">COUNTA(F5:F15)-COUNTIF(F5:F15,"H")-COUNTIF(F5:F15,"T")-COUNTIF(F5:F15,"S")-COUNTIF(F5:F15,"AA")-COUNTIF(F5:F15,"AU")-COUNTIF(F5:F15,"FI")-COUNTIF(F5:F15,"HOS")-COUNTIF(F5:F15,"GD")</f>
        <v>0</v>
      </c>
      <c r="F20" s="106"/>
      <c r="G20" s="106">
        <f t="shared" ref="G20" si="3">COUNTA(H5:H15)-COUNTIF(H5:H15,"H")-COUNTIF(H5:H15,"T")-COUNTIF(H5:H15,"S")-COUNTIF(H5:H15,"AA")-COUNTIF(H5:H15,"AU")-COUNTIF(H5:H15,"FI")-COUNTIF(H5:H15,"HOS")-COUNTIF(H5:H15,"GD")</f>
        <v>0</v>
      </c>
      <c r="H20" s="106"/>
      <c r="I20" s="106">
        <f t="shared" ref="I20" si="4">COUNTA(J5:J15)-COUNTIF(J5:J15,"H")-COUNTIF(J5:J15,"T")-COUNTIF(J5:J15,"S")-COUNTIF(J5:J15,"AA")-COUNTIF(J5:J15,"AU")-COUNTIF(J5:J15,"FI")-COUNTIF(J5:J15,"HOS")-COUNTIF(J5:J15,"GD")</f>
        <v>0</v>
      </c>
      <c r="J20" s="106"/>
      <c r="K20" s="106">
        <f t="shared" ref="K20" si="5">COUNTA(L5:L15)-COUNTIF(L5:L15,"H")-COUNTIF(L5:L15,"T")-COUNTIF(L5:L15,"S")-COUNTIF(L5:L15,"AA")-COUNTIF(L5:L15,"AU")-COUNTIF(L5:L15,"FI")-COUNTIF(L5:L15,"HOS")-COUNTIF(L5:L15,"GD")</f>
        <v>0</v>
      </c>
      <c r="L20" s="106"/>
      <c r="M20" s="106">
        <f t="shared" ref="M20" si="6">COUNTA(N5:N15)-COUNTIF(N5:N15,"H")-COUNTIF(N5:N15,"T")-COUNTIF(N5:N15,"S")-COUNTIF(N5:N15,"AA")-COUNTIF(N5:N15,"AU")-COUNTIF(N5:N15,"FI")-COUNTIF(N5:N15,"HOS")-COUNTIF(N5:N15,"GD")</f>
        <v>0</v>
      </c>
      <c r="N20" s="106"/>
      <c r="O20" s="106">
        <f t="shared" ref="O20" si="7">COUNTA(P5:P15)-COUNTIF(P5:P15,"H")-COUNTIF(P5:P15,"T")-COUNTIF(P5:P15,"S")-COUNTIF(P5:P15,"AA")-COUNTIF(P5:P15,"AU")-COUNTIF(P5:P15,"FI")-COUNTIF(P5:P15,"HOS")-COUNTIF(P5:P15,"GD")</f>
        <v>0</v>
      </c>
      <c r="P20" s="106"/>
      <c r="Q20" s="22"/>
      <c r="R20" s="23"/>
      <c r="S20" s="24"/>
      <c r="T20" s="24"/>
    </row>
    <row r="21" spans="1:31" ht="17.100000000000001" customHeight="1" x14ac:dyDescent="0.2">
      <c r="A21" s="18" t="s">
        <v>19</v>
      </c>
      <c r="B21" s="36"/>
      <c r="C21" s="27"/>
      <c r="D21" s="21"/>
      <c r="E21" s="27"/>
      <c r="F21" s="21"/>
      <c r="G21" s="27"/>
      <c r="H21" s="21"/>
      <c r="I21" s="27"/>
      <c r="J21" s="21"/>
      <c r="K21" s="27"/>
      <c r="L21" s="21"/>
      <c r="M21" s="28"/>
      <c r="N21" s="28"/>
      <c r="O21" s="27"/>
      <c r="P21" s="21"/>
      <c r="Q21" s="39"/>
      <c r="R21" s="25"/>
      <c r="S21" s="26"/>
      <c r="T21" s="26"/>
      <c r="U21" s="17"/>
      <c r="V21" s="17"/>
    </row>
    <row r="22" spans="1:31" hidden="1" x14ac:dyDescent="0.2">
      <c r="C22" s="104" t="s">
        <v>20</v>
      </c>
      <c r="D22" s="104"/>
      <c r="E22" s="104"/>
      <c r="F22" s="104" t="s">
        <v>21</v>
      </c>
      <c r="G22" s="104"/>
      <c r="H22" s="104"/>
      <c r="I22" s="104" t="s">
        <v>22</v>
      </c>
      <c r="J22" s="104"/>
      <c r="K22" s="104"/>
      <c r="L22" s="104" t="s">
        <v>23</v>
      </c>
      <c r="M22" s="104"/>
      <c r="N22" s="104"/>
      <c r="O22" s="104" t="s">
        <v>24</v>
      </c>
      <c r="P22" s="104"/>
      <c r="Q22" s="103"/>
      <c r="R22" s="103" t="s">
        <v>25</v>
      </c>
      <c r="S22" s="103"/>
      <c r="T22" s="103"/>
      <c r="U22" s="103" t="s">
        <v>26</v>
      </c>
      <c r="V22" s="103"/>
      <c r="W22" s="103"/>
      <c r="X22" s="13" t="s">
        <v>27</v>
      </c>
      <c r="AE22" s="13"/>
    </row>
    <row r="23" spans="1:31" hidden="1" x14ac:dyDescent="0.2">
      <c r="A23" s="17"/>
      <c r="B23" s="37"/>
      <c r="C23" s="29">
        <f>VLOOKUP(C5,BUDGET!$B:$C,2,)</f>
        <v>0</v>
      </c>
      <c r="D23" s="29">
        <f>VLOOKUP(D5,BUDGET!$B:$C,2,)</f>
        <v>0</v>
      </c>
      <c r="E23" s="30">
        <f t="shared" ref="E23:E36" si="8">IF(D23-C23&gt;7,D23-C23-0.75,IF(D23-C23&gt;6,D23-C23-0.5,IF(D23-C23&lt;=6,D23-C23,FALSE)))</f>
        <v>0</v>
      </c>
      <c r="F23" s="29">
        <f>VLOOKUP(E5,BUDGET!$B:$C,2,)</f>
        <v>0</v>
      </c>
      <c r="G23" s="29">
        <f>VLOOKUP(F5,BUDGET!$B:$C,2,)</f>
        <v>0</v>
      </c>
      <c r="H23" s="30">
        <f t="shared" ref="H23:H36" si="9">IF(G23-F23&gt;7,G23-F23-0.75,IF(G23-F23&gt;6,G23-F23-0.5,IF(G23-F23&lt;=6,G23-F23,FALSE)))</f>
        <v>0</v>
      </c>
      <c r="I23" s="29">
        <f>VLOOKUP(G5,BUDGET!$B:$C,2,)</f>
        <v>0</v>
      </c>
      <c r="J23" s="29">
        <f>VLOOKUP(H5,BUDGET!$B:$C,2,)</f>
        <v>0</v>
      </c>
      <c r="K23" s="30">
        <f t="shared" ref="K23:K36" si="10">IF(J23-I23&gt;7,J23-I23-0.75,IF(J23-I23&gt;6,J23-I23-0.5,IF(J23-I23&lt;=6,J23-I23,FALSE)))</f>
        <v>0</v>
      </c>
      <c r="L23" s="29">
        <f>VLOOKUP(I5,BUDGET!$B:$C,2,)</f>
        <v>0</v>
      </c>
      <c r="M23" s="29">
        <f>VLOOKUP(J5,BUDGET!$B:$C,2,)</f>
        <v>0</v>
      </c>
      <c r="N23" s="30">
        <f t="shared" ref="N23:N36" si="11">IF(M23-L23&gt;7,M23-L23-0.75,IF(M23-L23&gt;6,M23-L23-0.5,IF(M23-L23&lt;=6,M23-L23,FALSE)))</f>
        <v>0</v>
      </c>
      <c r="O23" s="29">
        <f>VLOOKUP(K5,BUDGET!$B:$C,2,)</f>
        <v>0</v>
      </c>
      <c r="P23" s="29">
        <f>VLOOKUP(L5,BUDGET!$B:$C,2,)</f>
        <v>0</v>
      </c>
      <c r="Q23" s="30">
        <f t="shared" ref="Q23:Q36" si="12">IF(P23-O23&gt;7,P23-O23-0.75,IF(P23-O23&gt;6,P23-O23-0.5,IF(P23-O23&lt;=6,P23-O23,FALSE)))</f>
        <v>0</v>
      </c>
      <c r="R23" s="29">
        <f>VLOOKUP(M5,BUDGET!$B:$C,2,)</f>
        <v>0</v>
      </c>
      <c r="S23" s="29">
        <f>VLOOKUP(N5,BUDGET!$B:$C,2,)</f>
        <v>0</v>
      </c>
      <c r="T23" s="30">
        <f t="shared" ref="T23:T36" si="13">IF(S23-R23&gt;7,S23-R23-0.75,IF(S23-R23&gt;6,S23-R23-0.5,IF(S23-R23&lt;=6,S23-R23,FALSE)))</f>
        <v>0</v>
      </c>
      <c r="U23" s="29">
        <f>VLOOKUP(O5,BUDGET!$B:$C,2,)</f>
        <v>0</v>
      </c>
      <c r="V23" s="29">
        <f>VLOOKUP(P5,BUDGET!$B:$C,2,)</f>
        <v>0</v>
      </c>
      <c r="W23" s="30">
        <f t="shared" ref="W23:W36" si="14">IF(V23-U23&gt;7,V23-U23-0.75,IF(V23-U23&gt;6,V23-U23-0.5,IF(V23-U23&lt;=6,V23-U23,FALSE)))</f>
        <v>0</v>
      </c>
      <c r="X23" s="13">
        <f t="shared" ref="X23:X37" si="15">E23+H23+K23+N23+Q23+T23+W23</f>
        <v>0</v>
      </c>
      <c r="AE23" s="13"/>
    </row>
    <row r="24" spans="1:31" hidden="1" x14ac:dyDescent="0.2">
      <c r="A24" s="17"/>
      <c r="B24" s="37"/>
      <c r="C24" s="29">
        <f>VLOOKUP(C6,BUDGET!$B:$C,2,)</f>
        <v>0</v>
      </c>
      <c r="D24" s="29">
        <f>VLOOKUP(D6,BUDGET!$B:$C,2,)</f>
        <v>0</v>
      </c>
      <c r="E24" s="30">
        <f t="shared" si="8"/>
        <v>0</v>
      </c>
      <c r="F24" s="29">
        <f>VLOOKUP(E6,BUDGET!$B:$C,2,)</f>
        <v>0</v>
      </c>
      <c r="G24" s="29">
        <f>VLOOKUP(F6,BUDGET!$B:$C,2,)</f>
        <v>0</v>
      </c>
      <c r="H24" s="30">
        <f t="shared" si="9"/>
        <v>0</v>
      </c>
      <c r="I24" s="29">
        <f>VLOOKUP(G6,BUDGET!$B:$C,2,)</f>
        <v>0</v>
      </c>
      <c r="J24" s="29">
        <f>VLOOKUP(H6,BUDGET!$B:$C,2,)</f>
        <v>0</v>
      </c>
      <c r="K24" s="30">
        <f t="shared" si="10"/>
        <v>0</v>
      </c>
      <c r="L24" s="29">
        <f>VLOOKUP(I6,BUDGET!$B:$C,2,)</f>
        <v>0</v>
      </c>
      <c r="M24" s="29">
        <f>VLOOKUP(J6,BUDGET!$B:$C,2,)</f>
        <v>0</v>
      </c>
      <c r="N24" s="30">
        <f t="shared" si="11"/>
        <v>0</v>
      </c>
      <c r="O24" s="29">
        <f>VLOOKUP(K6,BUDGET!$B:$C,2,)</f>
        <v>0</v>
      </c>
      <c r="P24" s="29">
        <f>VLOOKUP(L6,BUDGET!$B:$C,2,)</f>
        <v>0</v>
      </c>
      <c r="Q24" s="30">
        <f t="shared" si="12"/>
        <v>0</v>
      </c>
      <c r="R24" s="29">
        <f>VLOOKUP(M6,BUDGET!$B:$C,2,)</f>
        <v>0</v>
      </c>
      <c r="S24" s="29">
        <f>VLOOKUP(N6,BUDGET!$B:$C,2,)</f>
        <v>0</v>
      </c>
      <c r="T24" s="30">
        <f t="shared" si="13"/>
        <v>0</v>
      </c>
      <c r="U24" s="29">
        <f>VLOOKUP(O6,BUDGET!$B:$C,2,)</f>
        <v>0</v>
      </c>
      <c r="V24" s="29">
        <f>VLOOKUP(P6,BUDGET!$B:$C,2,)</f>
        <v>0</v>
      </c>
      <c r="W24" s="30">
        <f t="shared" si="14"/>
        <v>0</v>
      </c>
      <c r="X24" s="13">
        <f t="shared" si="15"/>
        <v>0</v>
      </c>
      <c r="AE24" s="13"/>
    </row>
    <row r="25" spans="1:31" hidden="1" x14ac:dyDescent="0.2">
      <c r="C25" s="29">
        <f>VLOOKUP(C7,BUDGET!$B:$C,2,)</f>
        <v>0</v>
      </c>
      <c r="D25" s="29">
        <f>VLOOKUP(D7,BUDGET!$B:$C,2,)</f>
        <v>0</v>
      </c>
      <c r="E25" s="30">
        <f t="shared" si="8"/>
        <v>0</v>
      </c>
      <c r="F25" s="29">
        <f>VLOOKUP(E7,BUDGET!$B:$C,2,)</f>
        <v>0</v>
      </c>
      <c r="G25" s="29">
        <f>VLOOKUP(F7,BUDGET!$B:$C,2,)</f>
        <v>0</v>
      </c>
      <c r="H25" s="30">
        <f t="shared" si="9"/>
        <v>0</v>
      </c>
      <c r="I25" s="29">
        <f>VLOOKUP(G7,BUDGET!$B:$C,2,)</f>
        <v>0</v>
      </c>
      <c r="J25" s="29">
        <f>VLOOKUP(H7,BUDGET!$B:$C,2,)</f>
        <v>0</v>
      </c>
      <c r="K25" s="30">
        <f t="shared" si="10"/>
        <v>0</v>
      </c>
      <c r="L25" s="29">
        <f>VLOOKUP(I7,BUDGET!$B:$C,2,)</f>
        <v>0</v>
      </c>
      <c r="M25" s="29">
        <f>VLOOKUP(J7,BUDGET!$B:$C,2,)</f>
        <v>0</v>
      </c>
      <c r="N25" s="30">
        <f t="shared" si="11"/>
        <v>0</v>
      </c>
      <c r="O25" s="29">
        <f>VLOOKUP(K7,BUDGET!$B:$C,2,)</f>
        <v>0</v>
      </c>
      <c r="P25" s="29">
        <f>VLOOKUP(L7,BUDGET!$B:$C,2,)</f>
        <v>0</v>
      </c>
      <c r="Q25" s="30">
        <f t="shared" si="12"/>
        <v>0</v>
      </c>
      <c r="R25" s="29">
        <f>VLOOKUP(M7,BUDGET!$B:$C,2,)</f>
        <v>0</v>
      </c>
      <c r="S25" s="29">
        <f>VLOOKUP(N7,BUDGET!$B:$C,2,)</f>
        <v>0</v>
      </c>
      <c r="T25" s="30">
        <f t="shared" si="13"/>
        <v>0</v>
      </c>
      <c r="U25" s="29">
        <f>VLOOKUP(O7,BUDGET!$B:$C,2,)</f>
        <v>0</v>
      </c>
      <c r="V25" s="29">
        <f>VLOOKUP(P7,BUDGET!$B:$C,2,)</f>
        <v>0</v>
      </c>
      <c r="W25" s="30">
        <f t="shared" si="14"/>
        <v>0</v>
      </c>
      <c r="X25" s="13">
        <f t="shared" si="15"/>
        <v>0</v>
      </c>
      <c r="AE25" s="13"/>
    </row>
    <row r="26" spans="1:31" hidden="1" x14ac:dyDescent="0.2">
      <c r="C26" s="29">
        <f>VLOOKUP(C8,BUDGET!$B:$C,2,)</f>
        <v>0</v>
      </c>
      <c r="D26" s="29">
        <f>VLOOKUP(D8,BUDGET!$B:$C,2,)</f>
        <v>0</v>
      </c>
      <c r="E26" s="30">
        <f t="shared" si="8"/>
        <v>0</v>
      </c>
      <c r="F26" s="29">
        <f>VLOOKUP(E8,BUDGET!$B:$C,2,)</f>
        <v>0</v>
      </c>
      <c r="G26" s="29">
        <f>VLOOKUP(F8,BUDGET!$B:$C,2,)</f>
        <v>0</v>
      </c>
      <c r="H26" s="30">
        <f t="shared" si="9"/>
        <v>0</v>
      </c>
      <c r="I26" s="29">
        <f>VLOOKUP(G8,BUDGET!$B:$C,2,)</f>
        <v>0</v>
      </c>
      <c r="J26" s="29">
        <f>VLOOKUP(H8,BUDGET!$B:$C,2,)</f>
        <v>0</v>
      </c>
      <c r="K26" s="30">
        <f t="shared" si="10"/>
        <v>0</v>
      </c>
      <c r="L26" s="29">
        <f>VLOOKUP(I8,BUDGET!$B:$C,2,)</f>
        <v>0</v>
      </c>
      <c r="M26" s="29">
        <f>VLOOKUP(J8,BUDGET!$B:$C,2,)</f>
        <v>0</v>
      </c>
      <c r="N26" s="30">
        <f t="shared" si="11"/>
        <v>0</v>
      </c>
      <c r="O26" s="29">
        <f>VLOOKUP(K8,BUDGET!$B:$C,2,)</f>
        <v>0</v>
      </c>
      <c r="P26" s="29">
        <f>VLOOKUP(L8,BUDGET!$B:$C,2,)</f>
        <v>0</v>
      </c>
      <c r="Q26" s="30">
        <f t="shared" si="12"/>
        <v>0</v>
      </c>
      <c r="R26" s="29">
        <f>VLOOKUP(M8,BUDGET!$B:$C,2,)</f>
        <v>0</v>
      </c>
      <c r="S26" s="29">
        <f>VLOOKUP(N8,BUDGET!$B:$C,2,)</f>
        <v>0</v>
      </c>
      <c r="T26" s="30">
        <f t="shared" si="13"/>
        <v>0</v>
      </c>
      <c r="U26" s="29">
        <f>VLOOKUP(O8,BUDGET!$B:$C,2,)</f>
        <v>0</v>
      </c>
      <c r="V26" s="29">
        <f>VLOOKUP(P8,BUDGET!$B:$C,2,)</f>
        <v>0</v>
      </c>
      <c r="W26" s="30">
        <f t="shared" si="14"/>
        <v>0</v>
      </c>
      <c r="X26" s="13">
        <f t="shared" si="15"/>
        <v>0</v>
      </c>
      <c r="AE26" s="13"/>
    </row>
    <row r="27" spans="1:31" hidden="1" x14ac:dyDescent="0.2">
      <c r="C27" s="29">
        <f>VLOOKUP(C9,BUDGET!$B:$C,2,)</f>
        <v>0</v>
      </c>
      <c r="D27" s="29">
        <f>VLOOKUP(D9,BUDGET!$B:$C,2,)</f>
        <v>0</v>
      </c>
      <c r="E27" s="30">
        <f t="shared" si="8"/>
        <v>0</v>
      </c>
      <c r="F27" s="29">
        <f>VLOOKUP(E9,BUDGET!$B:$C,2,)</f>
        <v>0</v>
      </c>
      <c r="G27" s="29">
        <f>VLOOKUP(F9,BUDGET!$B:$C,2,)</f>
        <v>0</v>
      </c>
      <c r="H27" s="30">
        <f t="shared" si="9"/>
        <v>0</v>
      </c>
      <c r="I27" s="29">
        <f>VLOOKUP(G9,BUDGET!$B:$C,2,)</f>
        <v>0</v>
      </c>
      <c r="J27" s="29">
        <f>VLOOKUP(H9,BUDGET!$B:$C,2,)</f>
        <v>0</v>
      </c>
      <c r="K27" s="30">
        <f t="shared" si="10"/>
        <v>0</v>
      </c>
      <c r="L27" s="29">
        <f>VLOOKUP(I9,BUDGET!$B:$C,2,)</f>
        <v>0</v>
      </c>
      <c r="M27" s="29">
        <f>VLOOKUP(J9,BUDGET!$B:$C,2,)</f>
        <v>0</v>
      </c>
      <c r="N27" s="30">
        <f t="shared" si="11"/>
        <v>0</v>
      </c>
      <c r="O27" s="29">
        <f>VLOOKUP(K9,BUDGET!$B:$C,2,)</f>
        <v>0</v>
      </c>
      <c r="P27" s="29">
        <f>VLOOKUP(L9,BUDGET!$B:$C,2,)</f>
        <v>0</v>
      </c>
      <c r="Q27" s="30">
        <f t="shared" si="12"/>
        <v>0</v>
      </c>
      <c r="R27" s="29">
        <f>VLOOKUP(M9,BUDGET!$B:$C,2,)</f>
        <v>0</v>
      </c>
      <c r="S27" s="29">
        <f>VLOOKUP(N9,BUDGET!$B:$C,2,)</f>
        <v>0</v>
      </c>
      <c r="T27" s="30">
        <f t="shared" si="13"/>
        <v>0</v>
      </c>
      <c r="U27" s="29">
        <f>VLOOKUP(O9,BUDGET!$B:$C,2,)</f>
        <v>0</v>
      </c>
      <c r="V27" s="29">
        <f>VLOOKUP(P9,BUDGET!$B:$C,2,)</f>
        <v>0</v>
      </c>
      <c r="W27" s="30">
        <f t="shared" si="14"/>
        <v>0</v>
      </c>
      <c r="X27" s="13">
        <f t="shared" si="15"/>
        <v>0</v>
      </c>
      <c r="AE27" s="13"/>
    </row>
    <row r="28" spans="1:31" hidden="1" x14ac:dyDescent="0.2">
      <c r="C28" s="29">
        <f>VLOOKUP(C10,BUDGET!$B:$C,2,)</f>
        <v>0</v>
      </c>
      <c r="D28" s="29">
        <f>VLOOKUP(D10,BUDGET!$B:$C,2,)</f>
        <v>0</v>
      </c>
      <c r="E28" s="30">
        <f t="shared" si="8"/>
        <v>0</v>
      </c>
      <c r="F28" s="29">
        <f>VLOOKUP(E10,BUDGET!$B:$C,2,)</f>
        <v>0</v>
      </c>
      <c r="G28" s="29">
        <f>VLOOKUP(F10,BUDGET!$B:$C,2,)</f>
        <v>0</v>
      </c>
      <c r="H28" s="30">
        <f t="shared" si="9"/>
        <v>0</v>
      </c>
      <c r="I28" s="29">
        <f>VLOOKUP(G10,BUDGET!$B:$C,2,)</f>
        <v>0</v>
      </c>
      <c r="J28" s="29">
        <f>VLOOKUP(H10,BUDGET!$B:$C,2,)</f>
        <v>0</v>
      </c>
      <c r="K28" s="30">
        <f t="shared" si="10"/>
        <v>0</v>
      </c>
      <c r="L28" s="29">
        <f>VLOOKUP(I10,BUDGET!$B:$C,2,)</f>
        <v>0</v>
      </c>
      <c r="M28" s="29">
        <f>VLOOKUP(J10,BUDGET!$B:$C,2,)</f>
        <v>0</v>
      </c>
      <c r="N28" s="30">
        <f t="shared" si="11"/>
        <v>0</v>
      </c>
      <c r="O28" s="29">
        <f>VLOOKUP(K10,BUDGET!$B:$C,2,)</f>
        <v>0</v>
      </c>
      <c r="P28" s="29">
        <f>VLOOKUP(L10,BUDGET!$B:$C,2,)</f>
        <v>0</v>
      </c>
      <c r="Q28" s="30">
        <f t="shared" si="12"/>
        <v>0</v>
      </c>
      <c r="R28" s="29">
        <f>VLOOKUP(M10,BUDGET!$B:$C,2,)</f>
        <v>0</v>
      </c>
      <c r="S28" s="29">
        <f>VLOOKUP(N10,BUDGET!$B:$C,2,)</f>
        <v>0</v>
      </c>
      <c r="T28" s="30">
        <f t="shared" si="13"/>
        <v>0</v>
      </c>
      <c r="U28" s="29">
        <f>VLOOKUP(O10,BUDGET!$B:$C,2,)</f>
        <v>0</v>
      </c>
      <c r="V28" s="29">
        <f>VLOOKUP(P10,BUDGET!$B:$C,2,)</f>
        <v>0</v>
      </c>
      <c r="W28" s="30">
        <f t="shared" si="14"/>
        <v>0</v>
      </c>
      <c r="X28" s="13">
        <f t="shared" si="15"/>
        <v>0</v>
      </c>
      <c r="AE28" s="13"/>
    </row>
    <row r="29" spans="1:31" hidden="1" x14ac:dyDescent="0.2">
      <c r="C29" s="29">
        <f>VLOOKUP(C11,BUDGET!$B:$C,2,)</f>
        <v>0</v>
      </c>
      <c r="D29" s="29">
        <f>VLOOKUP(D11,BUDGET!$B:$C,2,)</f>
        <v>0</v>
      </c>
      <c r="E29" s="30">
        <f t="shared" si="8"/>
        <v>0</v>
      </c>
      <c r="F29" s="29">
        <f>VLOOKUP(E11,BUDGET!$B:$C,2,)</f>
        <v>0</v>
      </c>
      <c r="G29" s="29">
        <f>VLOOKUP(F11,BUDGET!$B:$C,2,)</f>
        <v>0</v>
      </c>
      <c r="H29" s="30">
        <f t="shared" si="9"/>
        <v>0</v>
      </c>
      <c r="I29" s="29">
        <f>VLOOKUP(G11,BUDGET!$B:$C,2,)</f>
        <v>0</v>
      </c>
      <c r="J29" s="29">
        <f>VLOOKUP(H11,BUDGET!$B:$C,2,)</f>
        <v>0</v>
      </c>
      <c r="K29" s="30">
        <f t="shared" si="10"/>
        <v>0</v>
      </c>
      <c r="L29" s="29">
        <f>VLOOKUP(I11,BUDGET!$B:$C,2,)</f>
        <v>0</v>
      </c>
      <c r="M29" s="29">
        <f>VLOOKUP(J11,BUDGET!$B:$C,2,)</f>
        <v>0</v>
      </c>
      <c r="N29" s="30">
        <f t="shared" si="11"/>
        <v>0</v>
      </c>
      <c r="O29" s="29">
        <f>VLOOKUP(K11,BUDGET!$B:$C,2,)</f>
        <v>0</v>
      </c>
      <c r="P29" s="29">
        <f>VLOOKUP(L11,BUDGET!$B:$C,2,)</f>
        <v>0</v>
      </c>
      <c r="Q29" s="30">
        <f t="shared" si="12"/>
        <v>0</v>
      </c>
      <c r="R29" s="29">
        <f>VLOOKUP(M11,BUDGET!$B:$C,2,)</f>
        <v>0</v>
      </c>
      <c r="S29" s="29">
        <f>VLOOKUP(N11,BUDGET!$B:$C,2,)</f>
        <v>0</v>
      </c>
      <c r="T29" s="30">
        <f t="shared" si="13"/>
        <v>0</v>
      </c>
      <c r="U29" s="29">
        <f>VLOOKUP(O11,BUDGET!$B:$C,2,)</f>
        <v>0</v>
      </c>
      <c r="V29" s="29">
        <f>VLOOKUP(P11,BUDGET!$B:$C,2,)</f>
        <v>0</v>
      </c>
      <c r="W29" s="30">
        <f t="shared" si="14"/>
        <v>0</v>
      </c>
      <c r="X29" s="13">
        <f t="shared" si="15"/>
        <v>0</v>
      </c>
      <c r="AE29" s="13"/>
    </row>
    <row r="30" spans="1:31" hidden="1" x14ac:dyDescent="0.2">
      <c r="C30" s="29">
        <f>VLOOKUP(C12,BUDGET!$B:$C,2,)</f>
        <v>0</v>
      </c>
      <c r="D30" s="29">
        <f>VLOOKUP(D12,BUDGET!$B:$C,2,)</f>
        <v>0</v>
      </c>
      <c r="E30" s="30">
        <f t="shared" si="8"/>
        <v>0</v>
      </c>
      <c r="F30" s="29">
        <f>VLOOKUP(E12,BUDGET!$B:$C,2,)</f>
        <v>0</v>
      </c>
      <c r="G30" s="29">
        <f>VLOOKUP(F12,BUDGET!$B:$C,2,)</f>
        <v>0</v>
      </c>
      <c r="H30" s="30">
        <f t="shared" si="9"/>
        <v>0</v>
      </c>
      <c r="I30" s="29">
        <f>VLOOKUP(G12,BUDGET!$B:$C,2,)</f>
        <v>0</v>
      </c>
      <c r="J30" s="29">
        <f>VLOOKUP(H12,BUDGET!$B:$C,2,)</f>
        <v>0</v>
      </c>
      <c r="K30" s="30">
        <f t="shared" si="10"/>
        <v>0</v>
      </c>
      <c r="L30" s="29">
        <f>VLOOKUP(I12,BUDGET!$B:$C,2,)</f>
        <v>0</v>
      </c>
      <c r="M30" s="29">
        <f>VLOOKUP(J12,BUDGET!$B:$C,2,)</f>
        <v>0</v>
      </c>
      <c r="N30" s="30">
        <f t="shared" si="11"/>
        <v>0</v>
      </c>
      <c r="O30" s="29">
        <f>VLOOKUP(K12,BUDGET!$B:$C,2,)</f>
        <v>0</v>
      </c>
      <c r="P30" s="29">
        <f>VLOOKUP(L12,BUDGET!$B:$C,2,)</f>
        <v>0</v>
      </c>
      <c r="Q30" s="30">
        <f t="shared" si="12"/>
        <v>0</v>
      </c>
      <c r="R30" s="29">
        <f>VLOOKUP(M12,BUDGET!$B:$C,2,)</f>
        <v>0</v>
      </c>
      <c r="S30" s="29">
        <f>VLOOKUP(N12,BUDGET!$B:$C,2,)</f>
        <v>0</v>
      </c>
      <c r="T30" s="30">
        <f t="shared" si="13"/>
        <v>0</v>
      </c>
      <c r="U30" s="29">
        <f>VLOOKUP(O12,BUDGET!$B:$C,2,)</f>
        <v>0</v>
      </c>
      <c r="V30" s="29">
        <f>VLOOKUP(P12,BUDGET!$B:$C,2,)</f>
        <v>0</v>
      </c>
      <c r="W30" s="30">
        <f t="shared" si="14"/>
        <v>0</v>
      </c>
      <c r="X30" s="13">
        <f t="shared" si="15"/>
        <v>0</v>
      </c>
      <c r="AE30" s="13"/>
    </row>
    <row r="31" spans="1:31" hidden="1" x14ac:dyDescent="0.2">
      <c r="C31" s="29">
        <f>VLOOKUP(C13,BUDGET!$B:$C,2,)</f>
        <v>0</v>
      </c>
      <c r="D31" s="29">
        <f>VLOOKUP(D13,BUDGET!$B:$C,2,)</f>
        <v>0</v>
      </c>
      <c r="E31" s="30">
        <f t="shared" si="8"/>
        <v>0</v>
      </c>
      <c r="F31" s="29">
        <f>VLOOKUP(E13,BUDGET!$B:$C,2,)</f>
        <v>0</v>
      </c>
      <c r="G31" s="29">
        <f>VLOOKUP(F13,BUDGET!$B:$C,2,)</f>
        <v>0</v>
      </c>
      <c r="H31" s="30">
        <f t="shared" si="9"/>
        <v>0</v>
      </c>
      <c r="I31" s="29">
        <f>VLOOKUP(G13,BUDGET!$B:$C,2,)</f>
        <v>0</v>
      </c>
      <c r="J31" s="29">
        <f>VLOOKUP(H13,BUDGET!$B:$C,2,)</f>
        <v>0</v>
      </c>
      <c r="K31" s="30">
        <f t="shared" si="10"/>
        <v>0</v>
      </c>
      <c r="L31" s="29">
        <f>VLOOKUP(I13,BUDGET!$B:$C,2,)</f>
        <v>0</v>
      </c>
      <c r="M31" s="29">
        <f>VLOOKUP(J13,BUDGET!$B:$C,2,)</f>
        <v>0</v>
      </c>
      <c r="N31" s="30">
        <f t="shared" si="11"/>
        <v>0</v>
      </c>
      <c r="O31" s="29">
        <f>VLOOKUP(K13,BUDGET!$B:$C,2,)</f>
        <v>0</v>
      </c>
      <c r="P31" s="29">
        <f>VLOOKUP(L13,BUDGET!$B:$C,2,)</f>
        <v>0</v>
      </c>
      <c r="Q31" s="30">
        <f t="shared" si="12"/>
        <v>0</v>
      </c>
      <c r="R31" s="29">
        <f>VLOOKUP(M13,BUDGET!$B:$C,2,)</f>
        <v>0</v>
      </c>
      <c r="S31" s="29">
        <f>VLOOKUP(N13,BUDGET!$B:$C,2,)</f>
        <v>0</v>
      </c>
      <c r="T31" s="30">
        <f t="shared" si="13"/>
        <v>0</v>
      </c>
      <c r="U31" s="29">
        <f>VLOOKUP(O13,BUDGET!$B:$C,2,)</f>
        <v>0</v>
      </c>
      <c r="V31" s="29">
        <f>VLOOKUP(P13,BUDGET!$B:$C,2,)</f>
        <v>0</v>
      </c>
      <c r="W31" s="30">
        <f t="shared" si="14"/>
        <v>0</v>
      </c>
      <c r="X31" s="13">
        <f t="shared" si="15"/>
        <v>0</v>
      </c>
      <c r="AE31" s="13"/>
    </row>
    <row r="32" spans="1:31" hidden="1" x14ac:dyDescent="0.2">
      <c r="C32" s="29">
        <f>VLOOKUP(C14,BUDGET!$B:$C,2,)</f>
        <v>0</v>
      </c>
      <c r="D32" s="29">
        <f>VLOOKUP(D14,BUDGET!$B:$C,2,)</f>
        <v>0</v>
      </c>
      <c r="E32" s="30">
        <f t="shared" si="8"/>
        <v>0</v>
      </c>
      <c r="F32" s="29">
        <f>VLOOKUP(E14,BUDGET!$B:$C,2,)</f>
        <v>0</v>
      </c>
      <c r="G32" s="29">
        <f>VLOOKUP(F14,BUDGET!$B:$C,2,)</f>
        <v>0</v>
      </c>
      <c r="H32" s="30">
        <f t="shared" si="9"/>
        <v>0</v>
      </c>
      <c r="I32" s="29">
        <f>VLOOKUP(G14,BUDGET!$B:$C,2,)</f>
        <v>0</v>
      </c>
      <c r="J32" s="29">
        <f>VLOOKUP(H14,BUDGET!$B:$C,2,)</f>
        <v>0</v>
      </c>
      <c r="K32" s="30">
        <f t="shared" si="10"/>
        <v>0</v>
      </c>
      <c r="L32" s="29">
        <f>VLOOKUP(I14,BUDGET!$B:$C,2,)</f>
        <v>0</v>
      </c>
      <c r="M32" s="29">
        <f>VLOOKUP(J14,BUDGET!$B:$C,2,)</f>
        <v>0</v>
      </c>
      <c r="N32" s="30">
        <f t="shared" si="11"/>
        <v>0</v>
      </c>
      <c r="O32" s="29">
        <f>VLOOKUP(K14,BUDGET!$B:$C,2,)</f>
        <v>0</v>
      </c>
      <c r="P32" s="29">
        <f>VLOOKUP(L14,BUDGET!$B:$C,2,)</f>
        <v>0</v>
      </c>
      <c r="Q32" s="30">
        <f t="shared" si="12"/>
        <v>0</v>
      </c>
      <c r="R32" s="29">
        <f>VLOOKUP(M14,BUDGET!$B:$C,2,)</f>
        <v>0</v>
      </c>
      <c r="S32" s="29">
        <f>VLOOKUP(N14,BUDGET!$B:$C,2,)</f>
        <v>0</v>
      </c>
      <c r="T32" s="30">
        <f t="shared" si="13"/>
        <v>0</v>
      </c>
      <c r="U32" s="29">
        <f>VLOOKUP(O14,BUDGET!$B:$C,2,)</f>
        <v>0</v>
      </c>
      <c r="V32" s="29">
        <f>VLOOKUP(P14,BUDGET!$B:$C,2,)</f>
        <v>0</v>
      </c>
      <c r="W32" s="30">
        <f t="shared" si="14"/>
        <v>0</v>
      </c>
      <c r="X32" s="13">
        <f t="shared" si="15"/>
        <v>0</v>
      </c>
      <c r="AE32" s="13"/>
    </row>
    <row r="33" spans="3:31" hidden="1" x14ac:dyDescent="0.2">
      <c r="C33" s="29">
        <f>VLOOKUP(C15,BUDGET!$B:$C,2,)</f>
        <v>0</v>
      </c>
      <c r="D33" s="29">
        <f>VLOOKUP(D15,BUDGET!$B:$C,2,)</f>
        <v>0</v>
      </c>
      <c r="E33" s="30">
        <f t="shared" si="8"/>
        <v>0</v>
      </c>
      <c r="F33" s="29">
        <f>VLOOKUP(E15,BUDGET!$B:$C,2,)</f>
        <v>0</v>
      </c>
      <c r="G33" s="29">
        <f>VLOOKUP(F15,BUDGET!$B:$C,2,)</f>
        <v>0</v>
      </c>
      <c r="H33" s="30">
        <f t="shared" si="9"/>
        <v>0</v>
      </c>
      <c r="I33" s="29">
        <f>VLOOKUP(G15,BUDGET!$B:$C,2,)</f>
        <v>0</v>
      </c>
      <c r="J33" s="29">
        <f>VLOOKUP(H15,BUDGET!$B:$C,2,)</f>
        <v>0</v>
      </c>
      <c r="K33" s="30">
        <f t="shared" si="10"/>
        <v>0</v>
      </c>
      <c r="L33" s="29">
        <f>VLOOKUP(I15,BUDGET!$B:$C,2,)</f>
        <v>0</v>
      </c>
      <c r="M33" s="29">
        <f>VLOOKUP(J15,BUDGET!$B:$C,2,)</f>
        <v>0</v>
      </c>
      <c r="N33" s="30">
        <f t="shared" si="11"/>
        <v>0</v>
      </c>
      <c r="O33" s="29">
        <f>VLOOKUP(K15,BUDGET!$B:$C,2,)</f>
        <v>0</v>
      </c>
      <c r="P33" s="29">
        <f>VLOOKUP(L15,BUDGET!$B:$C,2,)</f>
        <v>0</v>
      </c>
      <c r="Q33" s="30">
        <f t="shared" si="12"/>
        <v>0</v>
      </c>
      <c r="R33" s="29">
        <f>VLOOKUP(M15,BUDGET!$B:$C,2,)</f>
        <v>0</v>
      </c>
      <c r="S33" s="29">
        <f>VLOOKUP(N15,BUDGET!$B:$C,2,)</f>
        <v>0</v>
      </c>
      <c r="T33" s="30">
        <f t="shared" si="13"/>
        <v>0</v>
      </c>
      <c r="U33" s="29">
        <f>VLOOKUP(O15,BUDGET!$B:$C,2,)</f>
        <v>0</v>
      </c>
      <c r="V33" s="29">
        <f>VLOOKUP(P15,BUDGET!$B:$C,2,)</f>
        <v>0</v>
      </c>
      <c r="W33" s="30">
        <f t="shared" si="14"/>
        <v>0</v>
      </c>
      <c r="X33" s="13">
        <f t="shared" si="15"/>
        <v>0</v>
      </c>
      <c r="AE33" s="13"/>
    </row>
    <row r="34" spans="3:31" hidden="1" x14ac:dyDescent="0.2">
      <c r="C34" s="29">
        <f>VLOOKUP(C16,BUDGET!$B:$C,2,)</f>
        <v>0</v>
      </c>
      <c r="D34" s="29">
        <f>VLOOKUP(D16,BUDGET!$B:$C,2,)</f>
        <v>0</v>
      </c>
      <c r="E34" s="30">
        <f t="shared" si="8"/>
        <v>0</v>
      </c>
      <c r="F34" s="29">
        <f>VLOOKUP(E16,BUDGET!$B:$C,2,)</f>
        <v>0</v>
      </c>
      <c r="G34" s="29">
        <f>VLOOKUP(F16,BUDGET!$B:$C,2,)</f>
        <v>0</v>
      </c>
      <c r="H34" s="30">
        <f t="shared" si="9"/>
        <v>0</v>
      </c>
      <c r="I34" s="29">
        <f>VLOOKUP(G16,BUDGET!$B:$C,2,)</f>
        <v>0</v>
      </c>
      <c r="J34" s="29">
        <f>VLOOKUP(H16,BUDGET!$B:$C,2,)</f>
        <v>0</v>
      </c>
      <c r="K34" s="30">
        <f t="shared" si="10"/>
        <v>0</v>
      </c>
      <c r="L34" s="29">
        <f>VLOOKUP(I16,BUDGET!$B:$C,2,)</f>
        <v>0</v>
      </c>
      <c r="M34" s="29">
        <f>VLOOKUP(J16,BUDGET!$B:$C,2,)</f>
        <v>0</v>
      </c>
      <c r="N34" s="30">
        <f t="shared" si="11"/>
        <v>0</v>
      </c>
      <c r="O34" s="29">
        <f>VLOOKUP(K16,BUDGET!$B:$C,2,)</f>
        <v>0</v>
      </c>
      <c r="P34" s="29">
        <f>VLOOKUP(L16,BUDGET!$B:$C,2,)</f>
        <v>0</v>
      </c>
      <c r="Q34" s="30">
        <f t="shared" si="12"/>
        <v>0</v>
      </c>
      <c r="R34" s="29">
        <f>VLOOKUP(M16,BUDGET!$B:$C,2,)</f>
        <v>0</v>
      </c>
      <c r="S34" s="29">
        <f>VLOOKUP(N16,BUDGET!$B:$C,2,)</f>
        <v>0</v>
      </c>
      <c r="T34" s="30">
        <f t="shared" si="13"/>
        <v>0</v>
      </c>
      <c r="U34" s="29">
        <f>VLOOKUP(O16,BUDGET!$B:$C,2,)</f>
        <v>0</v>
      </c>
      <c r="V34" s="29">
        <f>VLOOKUP(P16,BUDGET!$B:$C,2,)</f>
        <v>0</v>
      </c>
      <c r="W34" s="30">
        <f t="shared" si="14"/>
        <v>0</v>
      </c>
      <c r="X34" s="13">
        <f t="shared" si="15"/>
        <v>0</v>
      </c>
      <c r="AE34" s="13"/>
    </row>
    <row r="35" spans="3:31" hidden="1" x14ac:dyDescent="0.2">
      <c r="C35" s="29">
        <f>VLOOKUP(C17,BUDGET!$B:$C,2,)</f>
        <v>0</v>
      </c>
      <c r="D35" s="29">
        <f>VLOOKUP(D17,BUDGET!$B:$C,2,)</f>
        <v>0</v>
      </c>
      <c r="E35" s="30">
        <f t="shared" si="8"/>
        <v>0</v>
      </c>
      <c r="F35" s="29">
        <f>VLOOKUP(E17,BUDGET!$B:$C,2,)</f>
        <v>0</v>
      </c>
      <c r="G35" s="29">
        <f>VLOOKUP(F17,BUDGET!$B:$C,2,)</f>
        <v>0</v>
      </c>
      <c r="H35" s="30">
        <f t="shared" si="9"/>
        <v>0</v>
      </c>
      <c r="I35" s="29">
        <f>VLOOKUP(G17,BUDGET!$B:$C,2,)</f>
        <v>0</v>
      </c>
      <c r="J35" s="29">
        <f>VLOOKUP(H17,BUDGET!$B:$C,2,)</f>
        <v>0</v>
      </c>
      <c r="K35" s="30">
        <f t="shared" si="10"/>
        <v>0</v>
      </c>
      <c r="L35" s="29">
        <f>VLOOKUP(I17,BUDGET!$B:$C,2,)</f>
        <v>0</v>
      </c>
      <c r="M35" s="29">
        <f>VLOOKUP(J17,BUDGET!$B:$C,2,)</f>
        <v>0</v>
      </c>
      <c r="N35" s="30">
        <f t="shared" si="11"/>
        <v>0</v>
      </c>
      <c r="O35" s="29">
        <f>VLOOKUP(K17,BUDGET!$B:$C,2,)</f>
        <v>0</v>
      </c>
      <c r="P35" s="29">
        <f>VLOOKUP(L17,BUDGET!$B:$C,2,)</f>
        <v>0</v>
      </c>
      <c r="Q35" s="30">
        <f t="shared" si="12"/>
        <v>0</v>
      </c>
      <c r="R35" s="29">
        <f>VLOOKUP(M17,BUDGET!$B:$C,2,)</f>
        <v>0</v>
      </c>
      <c r="S35" s="29">
        <f>VLOOKUP(N17,BUDGET!$B:$C,2,)</f>
        <v>0</v>
      </c>
      <c r="T35" s="30">
        <f t="shared" si="13"/>
        <v>0</v>
      </c>
      <c r="U35" s="29">
        <f>VLOOKUP(O17,BUDGET!$B:$C,2,)</f>
        <v>0</v>
      </c>
      <c r="V35" s="29">
        <f>VLOOKUP(P17,BUDGET!$B:$C,2,)</f>
        <v>0</v>
      </c>
      <c r="W35" s="30">
        <f t="shared" si="14"/>
        <v>0</v>
      </c>
      <c r="X35" s="13">
        <f t="shared" si="15"/>
        <v>0</v>
      </c>
      <c r="AE35" s="13"/>
    </row>
    <row r="36" spans="3:31" hidden="1" x14ac:dyDescent="0.2">
      <c r="C36" s="29">
        <f>VLOOKUP(C18,BUDGET!$B:$C,2,)</f>
        <v>0</v>
      </c>
      <c r="D36" s="29">
        <f>VLOOKUP(D18,BUDGET!$B:$C,2,)</f>
        <v>0</v>
      </c>
      <c r="E36" s="30">
        <f t="shared" si="8"/>
        <v>0</v>
      </c>
      <c r="F36" s="29">
        <f>VLOOKUP(E18,BUDGET!$B:$C,2,)</f>
        <v>0</v>
      </c>
      <c r="G36" s="29">
        <f>VLOOKUP(F18,BUDGET!$B:$C,2,)</f>
        <v>0</v>
      </c>
      <c r="H36" s="30">
        <f t="shared" si="9"/>
        <v>0</v>
      </c>
      <c r="I36" s="29">
        <f>VLOOKUP(G18,BUDGET!$B:$C,2,)</f>
        <v>0</v>
      </c>
      <c r="J36" s="29">
        <f>VLOOKUP(H18,BUDGET!$B:$C,2,)</f>
        <v>0</v>
      </c>
      <c r="K36" s="30">
        <f t="shared" si="10"/>
        <v>0</v>
      </c>
      <c r="L36" s="29">
        <f>VLOOKUP(I18,BUDGET!$B:$C,2,)</f>
        <v>0</v>
      </c>
      <c r="M36" s="29">
        <f>VLOOKUP(J18,BUDGET!$B:$C,2,)</f>
        <v>0</v>
      </c>
      <c r="N36" s="30">
        <f t="shared" si="11"/>
        <v>0</v>
      </c>
      <c r="O36" s="29">
        <f>VLOOKUP(K18,BUDGET!$B:$C,2,)</f>
        <v>0</v>
      </c>
      <c r="P36" s="29">
        <f>VLOOKUP(L18,BUDGET!$B:$C,2,)</f>
        <v>0</v>
      </c>
      <c r="Q36" s="30">
        <f t="shared" si="12"/>
        <v>0</v>
      </c>
      <c r="R36" s="29">
        <f>VLOOKUP(M18,BUDGET!$B:$C,2,)</f>
        <v>0</v>
      </c>
      <c r="S36" s="29">
        <f>VLOOKUP(N18,BUDGET!$B:$C,2,)</f>
        <v>0</v>
      </c>
      <c r="T36" s="30">
        <f t="shared" si="13"/>
        <v>0</v>
      </c>
      <c r="U36" s="29">
        <f>VLOOKUP(O18,BUDGET!$B:$C,2,)</f>
        <v>0</v>
      </c>
      <c r="V36" s="29">
        <f>VLOOKUP(P18,BUDGET!$B:$C,2,)</f>
        <v>0</v>
      </c>
      <c r="W36" s="30">
        <f t="shared" si="14"/>
        <v>0</v>
      </c>
      <c r="X36" s="13">
        <f t="shared" si="15"/>
        <v>0</v>
      </c>
      <c r="AE36" s="13"/>
    </row>
    <row r="37" spans="3:31" hidden="1" x14ac:dyDescent="0.2">
      <c r="C37" s="102"/>
      <c r="D37" s="102"/>
      <c r="E37" s="102">
        <f>SUM(E23:E36)</f>
        <v>0</v>
      </c>
      <c r="F37" s="102"/>
      <c r="G37" s="102"/>
      <c r="H37" s="13">
        <f>SUM(H23:H36)</f>
        <v>0</v>
      </c>
      <c r="K37" s="13">
        <f>SUM(K23:K36)</f>
        <v>0</v>
      </c>
      <c r="N37" s="13">
        <f>SUM(N23:N36)</f>
        <v>0</v>
      </c>
      <c r="Q37" s="13">
        <f>SUM(Q23:Q36)</f>
        <v>0</v>
      </c>
      <c r="T37" s="13">
        <f>SUM(T23:T36)</f>
        <v>0</v>
      </c>
      <c r="W37" s="13">
        <f>SUM(W23:W36)</f>
        <v>0</v>
      </c>
      <c r="X37" s="13">
        <f t="shared" si="15"/>
        <v>0</v>
      </c>
      <c r="AE37" s="13"/>
    </row>
    <row r="38" spans="3:31" hidden="1" x14ac:dyDescent="0.2">
      <c r="AE38" s="13"/>
    </row>
    <row r="39" spans="3:31" ht="12.75" hidden="1" customHeight="1" x14ac:dyDescent="0.2"/>
    <row r="40" spans="3:31" ht="12.75" hidden="1" customHeight="1" x14ac:dyDescent="0.2"/>
    <row r="41" spans="3:31" ht="12.75" hidden="1" customHeight="1" x14ac:dyDescent="0.2"/>
    <row r="42" spans="3:31" ht="12.75" hidden="1" customHeight="1" x14ac:dyDescent="0.2"/>
    <row r="43" spans="3:31" ht="12.75" hidden="1" customHeight="1" x14ac:dyDescent="0.2"/>
    <row r="44" spans="3:31" ht="12.75" hidden="1" customHeight="1" x14ac:dyDescent="0.2"/>
    <row r="45" spans="3:31" ht="12.75" hidden="1" customHeight="1" x14ac:dyDescent="0.2"/>
    <row r="46" spans="3:31" ht="12.75" hidden="1" customHeight="1" x14ac:dyDescent="0.2"/>
    <row r="47" spans="3:31" ht="12.75" hidden="1" customHeight="1" x14ac:dyDescent="0.2"/>
    <row r="48" spans="3:31" ht="12.75" hidden="1" customHeight="1" x14ac:dyDescent="0.2"/>
    <row r="49" ht="12.75" hidden="1" customHeight="1" x14ac:dyDescent="0.2"/>
    <row r="50" ht="12.75" hidden="1" customHeight="1" x14ac:dyDescent="0.2"/>
    <row r="51" ht="12.75" hidden="1" customHeight="1" x14ac:dyDescent="0.2"/>
    <row r="52" ht="12.75" hidden="1" customHeight="1" x14ac:dyDescent="0.2"/>
    <row r="53" ht="12.75" hidden="1" customHeight="1" x14ac:dyDescent="0.2"/>
    <row r="54" ht="12.75" hidden="1" customHeight="1" x14ac:dyDescent="0.2"/>
    <row r="55" ht="12.75" hidden="1" customHeight="1" x14ac:dyDescent="0.2"/>
    <row r="56" ht="12.75" hidden="1" customHeight="1" x14ac:dyDescent="0.2"/>
    <row r="57" ht="12.75" hidden="1" customHeight="1" x14ac:dyDescent="0.2"/>
    <row r="58" ht="12.75" hidden="1" customHeight="1" x14ac:dyDescent="0.2"/>
    <row r="59" ht="12.75" hidden="1" customHeight="1" x14ac:dyDescent="0.2"/>
    <row r="60" ht="12.75" hidden="1" customHeight="1" x14ac:dyDescent="0.2"/>
    <row r="61" ht="12.75" hidden="1" customHeight="1" x14ac:dyDescent="0.2"/>
    <row r="62" ht="12.75" hidden="1" customHeight="1" x14ac:dyDescent="0.2"/>
    <row r="63" ht="12.75" hidden="1" customHeight="1" x14ac:dyDescent="0.2"/>
    <row r="64" ht="12.75" hidden="1" customHeight="1" x14ac:dyDescent="0.2"/>
    <row r="65" ht="12.75" hidden="1" customHeight="1" x14ac:dyDescent="0.2"/>
    <row r="66" ht="12.75" hidden="1" customHeight="1" x14ac:dyDescent="0.2"/>
    <row r="67" ht="12.75" hidden="1" customHeight="1" x14ac:dyDescent="0.2"/>
    <row r="68" ht="12.75" hidden="1" customHeight="1" x14ac:dyDescent="0.2"/>
    <row r="69" ht="12.75" hidden="1" customHeight="1" x14ac:dyDescent="0.2"/>
    <row r="70" ht="12.75" hidden="1" customHeight="1" x14ac:dyDescent="0.2"/>
    <row r="71" ht="12.75" hidden="1" customHeight="1" x14ac:dyDescent="0.2"/>
    <row r="72" ht="12.75" hidden="1" customHeight="1" x14ac:dyDescent="0.2"/>
    <row r="73" ht="12.75" hidden="1" customHeight="1" x14ac:dyDescent="0.2"/>
    <row r="74" ht="12.75" hidden="1" customHeight="1" x14ac:dyDescent="0.2"/>
    <row r="75" ht="12.75" hidden="1" customHeight="1" x14ac:dyDescent="0.2"/>
    <row r="76" ht="12.75" hidden="1" customHeight="1" x14ac:dyDescent="0.2"/>
    <row r="77" ht="12.75" hidden="1" customHeight="1" x14ac:dyDescent="0.2"/>
    <row r="78" ht="12.75" hidden="1" customHeight="1" x14ac:dyDescent="0.2"/>
    <row r="79" ht="12.75" hidden="1" customHeight="1" x14ac:dyDescent="0.2"/>
    <row r="80" ht="12.75" hidden="1" customHeight="1" x14ac:dyDescent="0.2"/>
    <row r="81" ht="12.75" hidden="1" customHeight="1" x14ac:dyDescent="0.2"/>
    <row r="82" ht="12.75" hidden="1" customHeight="1" x14ac:dyDescent="0.2"/>
    <row r="83" ht="12.75" hidden="1" customHeight="1" x14ac:dyDescent="0.2"/>
    <row r="84" ht="12.75" hidden="1" customHeight="1" x14ac:dyDescent="0.2"/>
    <row r="85" ht="12.75" hidden="1" customHeight="1" x14ac:dyDescent="0.2"/>
    <row r="86" ht="12.75" hidden="1" customHeight="1" x14ac:dyDescent="0.2"/>
    <row r="87" ht="12.75" hidden="1" customHeight="1" x14ac:dyDescent="0.2"/>
    <row r="88" ht="12.75" hidden="1" customHeight="1" x14ac:dyDescent="0.2"/>
    <row r="89" ht="12.75" hidden="1" customHeight="1" x14ac:dyDescent="0.2"/>
    <row r="90" ht="12.75" hidden="1" customHeight="1" x14ac:dyDescent="0.2"/>
    <row r="91" ht="12.75" hidden="1" customHeight="1" x14ac:dyDescent="0.2"/>
    <row r="92" ht="12.75" hidden="1" customHeight="1" x14ac:dyDescent="0.2"/>
    <row r="93" ht="12.75" hidden="1" customHeight="1" x14ac:dyDescent="0.2"/>
    <row r="94" ht="12.75" hidden="1" customHeight="1" x14ac:dyDescent="0.2"/>
    <row r="95" ht="12.75" hidden="1" customHeight="1" x14ac:dyDescent="0.2"/>
    <row r="96" ht="12.75" hidden="1" customHeight="1" x14ac:dyDescent="0.2"/>
    <row r="97" ht="12.75" hidden="1" customHeight="1" x14ac:dyDescent="0.2"/>
    <row r="98" ht="12.75" hidden="1" customHeight="1" x14ac:dyDescent="0.2"/>
    <row r="99" ht="12.75" hidden="1" customHeight="1" x14ac:dyDescent="0.2"/>
    <row r="100" ht="12.75" hidden="1" customHeight="1" x14ac:dyDescent="0.2"/>
    <row r="101" ht="12.75" hidden="1" customHeight="1" x14ac:dyDescent="0.2"/>
    <row r="102" ht="12.75" hidden="1" customHeight="1" x14ac:dyDescent="0.2"/>
    <row r="103" ht="12.75" hidden="1" customHeight="1" x14ac:dyDescent="0.2"/>
    <row r="104" ht="12.75" hidden="1" customHeight="1" x14ac:dyDescent="0.2"/>
    <row r="105" ht="12.75" hidden="1" customHeight="1" x14ac:dyDescent="0.2"/>
    <row r="106" ht="12.75" hidden="1" customHeight="1" x14ac:dyDescent="0.2"/>
    <row r="107" ht="12.75" hidden="1" customHeight="1" x14ac:dyDescent="0.2"/>
    <row r="108" ht="12.75" hidden="1" customHeight="1" x14ac:dyDescent="0.2"/>
    <row r="109" ht="12.75" hidden="1" customHeight="1" x14ac:dyDescent="0.2"/>
    <row r="110" ht="12.75" hidden="1" customHeight="1" x14ac:dyDescent="0.2"/>
    <row r="111" ht="12.75" hidden="1" customHeight="1" x14ac:dyDescent="0.2"/>
    <row r="112" ht="12.75" hidden="1" customHeight="1" x14ac:dyDescent="0.2"/>
    <row r="113" ht="12.75" hidden="1" customHeight="1" x14ac:dyDescent="0.2"/>
    <row r="114" ht="12.75" hidden="1" customHeight="1" x14ac:dyDescent="0.2"/>
    <row r="115" ht="12.75" hidden="1" customHeight="1" x14ac:dyDescent="0.2"/>
    <row r="116" ht="12.75" hidden="1" customHeight="1" x14ac:dyDescent="0.2"/>
    <row r="117" ht="12.75" hidden="1" customHeight="1" x14ac:dyDescent="0.2"/>
    <row r="118" ht="12.75" hidden="1" customHeight="1" x14ac:dyDescent="0.2"/>
    <row r="119" ht="12.75" hidden="1" customHeight="1" x14ac:dyDescent="0.2"/>
    <row r="120" ht="12.75" hidden="1" customHeight="1" x14ac:dyDescent="0.2"/>
    <row r="121" ht="12.75" hidden="1" customHeight="1" x14ac:dyDescent="0.2"/>
    <row r="122" ht="12.75" hidden="1" customHeight="1" x14ac:dyDescent="0.2"/>
    <row r="123" ht="12.75" hidden="1" customHeight="1" x14ac:dyDescent="0.2"/>
    <row r="124" ht="12.75" hidden="1" customHeight="1" x14ac:dyDescent="0.2"/>
    <row r="125" ht="12.75" hidden="1" customHeight="1" x14ac:dyDescent="0.2"/>
    <row r="126" ht="12.75" hidden="1" customHeight="1" x14ac:dyDescent="0.2"/>
    <row r="127" ht="12.75" hidden="1" customHeight="1" x14ac:dyDescent="0.2"/>
    <row r="128" ht="12.75" hidden="1" customHeight="1" x14ac:dyDescent="0.2"/>
    <row r="129" ht="12.75" hidden="1" customHeight="1" x14ac:dyDescent="0.2"/>
    <row r="130" ht="12.75" hidden="1" customHeight="1" x14ac:dyDescent="0.2"/>
    <row r="131" ht="12.75" hidden="1" customHeight="1" x14ac:dyDescent="0.2"/>
    <row r="132" ht="12.75" hidden="1" customHeight="1" x14ac:dyDescent="0.2"/>
    <row r="133" ht="12.75" hidden="1" customHeight="1" x14ac:dyDescent="0.2"/>
    <row r="134" ht="12.75" hidden="1" customHeight="1" x14ac:dyDescent="0.2"/>
    <row r="135" ht="12.75" hidden="1" customHeight="1" x14ac:dyDescent="0.2"/>
    <row r="136" ht="12.75" hidden="1" customHeight="1" x14ac:dyDescent="0.2"/>
    <row r="137" ht="12.75" hidden="1" customHeight="1" x14ac:dyDescent="0.2"/>
    <row r="138" ht="12.75" hidden="1" customHeight="1" x14ac:dyDescent="0.2"/>
    <row r="139" ht="12.75" hidden="1" customHeight="1" x14ac:dyDescent="0.2"/>
    <row r="140" ht="12.75" hidden="1" customHeight="1" x14ac:dyDescent="0.2"/>
    <row r="141" ht="12.75" hidden="1" customHeight="1" x14ac:dyDescent="0.2"/>
    <row r="142" ht="12.75" hidden="1" customHeight="1" x14ac:dyDescent="0.2"/>
    <row r="143" ht="12.75" hidden="1" customHeight="1" x14ac:dyDescent="0.2"/>
    <row r="144" ht="12.75" hidden="1" customHeight="1" x14ac:dyDescent="0.2"/>
    <row r="145" ht="12.75" hidden="1" customHeight="1" x14ac:dyDescent="0.2"/>
    <row r="146" ht="12.75" hidden="1" customHeight="1" x14ac:dyDescent="0.2"/>
    <row r="147" ht="12.75" hidden="1" customHeight="1" x14ac:dyDescent="0.2"/>
    <row r="148" ht="12.75" hidden="1" customHeight="1" x14ac:dyDescent="0.2"/>
    <row r="149" ht="12.75" hidden="1" customHeight="1" x14ac:dyDescent="0.2"/>
    <row r="150" ht="12.75" hidden="1" customHeight="1" x14ac:dyDescent="0.2"/>
    <row r="151" ht="12.75" hidden="1" customHeight="1" x14ac:dyDescent="0.2"/>
    <row r="152" ht="12.75" hidden="1" customHeight="1" x14ac:dyDescent="0.2"/>
    <row r="153" ht="12.75" hidden="1" customHeight="1" x14ac:dyDescent="0.2"/>
    <row r="154" ht="12.75" hidden="1" customHeight="1" x14ac:dyDescent="0.2"/>
    <row r="155" ht="12.75" hidden="1" customHeight="1" x14ac:dyDescent="0.2"/>
    <row r="156" ht="12.75" hidden="1" customHeight="1" x14ac:dyDescent="0.2"/>
    <row r="157" ht="12.75" hidden="1" customHeight="1" x14ac:dyDescent="0.2"/>
    <row r="158" ht="12.75" hidden="1" customHeight="1" x14ac:dyDescent="0.2"/>
    <row r="159" ht="12.75" hidden="1" customHeight="1" x14ac:dyDescent="0.2"/>
    <row r="160" ht="12.75" hidden="1" customHeight="1" x14ac:dyDescent="0.2"/>
    <row r="161" ht="12.75" hidden="1" customHeight="1" x14ac:dyDescent="0.2"/>
    <row r="162" ht="12.75" hidden="1" customHeight="1" x14ac:dyDescent="0.2"/>
    <row r="163" ht="12.75" hidden="1" customHeight="1" x14ac:dyDescent="0.2"/>
    <row r="164" ht="12.75" hidden="1" customHeight="1" x14ac:dyDescent="0.2"/>
    <row r="165" ht="12.75" hidden="1" customHeight="1" x14ac:dyDescent="0.2"/>
    <row r="166" ht="12.75" hidden="1" customHeight="1" x14ac:dyDescent="0.2"/>
    <row r="167" ht="12.75" hidden="1" customHeight="1" x14ac:dyDescent="0.2"/>
    <row r="168" ht="12.75" hidden="1" customHeight="1" x14ac:dyDescent="0.2"/>
    <row r="169" ht="12.75" hidden="1" customHeight="1" x14ac:dyDescent="0.2"/>
    <row r="170" ht="12.75" hidden="1" customHeight="1" x14ac:dyDescent="0.2"/>
    <row r="171" ht="12.75" hidden="1" customHeight="1" x14ac:dyDescent="0.2"/>
    <row r="172" ht="12.75" hidden="1" customHeight="1" x14ac:dyDescent="0.2"/>
    <row r="173" ht="12.75" hidden="1" customHeight="1" x14ac:dyDescent="0.2"/>
    <row r="174" ht="12.75" hidden="1" customHeight="1" x14ac:dyDescent="0.2"/>
    <row r="175" ht="12.75" hidden="1" customHeight="1" x14ac:dyDescent="0.2"/>
    <row r="176" ht="12.75" hidden="1" customHeight="1" x14ac:dyDescent="0.2"/>
    <row r="177" ht="12.75" hidden="1" customHeight="1" x14ac:dyDescent="0.2"/>
    <row r="178" ht="12.75" hidden="1" customHeight="1" x14ac:dyDescent="0.2"/>
    <row r="179" ht="12.75" hidden="1" customHeight="1" x14ac:dyDescent="0.2"/>
    <row r="180" ht="12.75" hidden="1" customHeight="1" x14ac:dyDescent="0.2"/>
    <row r="181" ht="12.75" hidden="1" customHeight="1" x14ac:dyDescent="0.2"/>
    <row r="182" ht="12.75" hidden="1" customHeight="1" x14ac:dyDescent="0.2"/>
    <row r="183" ht="12.75" hidden="1" customHeight="1" x14ac:dyDescent="0.2"/>
    <row r="184" ht="12.75" hidden="1" customHeight="1" x14ac:dyDescent="0.2"/>
    <row r="185" ht="12.75" hidden="1" customHeight="1" x14ac:dyDescent="0.2"/>
    <row r="186" ht="12.75" hidden="1" customHeight="1" x14ac:dyDescent="0.2"/>
    <row r="187" ht="12.75" hidden="1" customHeight="1" x14ac:dyDescent="0.2"/>
    <row r="188" ht="12.75" hidden="1" customHeight="1" x14ac:dyDescent="0.2"/>
    <row r="189" ht="12.75" hidden="1" customHeight="1" x14ac:dyDescent="0.2"/>
    <row r="190" ht="12.75" hidden="1" customHeight="1" x14ac:dyDescent="0.2"/>
    <row r="191" ht="12.75" hidden="1" customHeight="1" x14ac:dyDescent="0.2"/>
    <row r="192" ht="12.75" hidden="1" customHeight="1" x14ac:dyDescent="0.2"/>
    <row r="193" ht="12.75" hidden="1" customHeight="1" x14ac:dyDescent="0.2"/>
    <row r="194" ht="12.75" hidden="1" customHeight="1" x14ac:dyDescent="0.2"/>
    <row r="195" ht="12.75" hidden="1" customHeight="1" x14ac:dyDescent="0.2"/>
    <row r="196" ht="12.75" hidden="1" customHeight="1" x14ac:dyDescent="0.2"/>
    <row r="197" ht="12.75" hidden="1" customHeight="1" x14ac:dyDescent="0.2"/>
    <row r="198" ht="12.75" hidden="1" customHeight="1" x14ac:dyDescent="0.2"/>
    <row r="199" ht="12.75" hidden="1" customHeight="1" x14ac:dyDescent="0.2"/>
    <row r="200" ht="12.75" hidden="1" customHeight="1" x14ac:dyDescent="0.2"/>
    <row r="201" ht="12.75" hidden="1" customHeight="1" x14ac:dyDescent="0.2"/>
    <row r="202" ht="12.75" hidden="1" customHeight="1" x14ac:dyDescent="0.2"/>
    <row r="203" ht="12.75" hidden="1" customHeight="1" x14ac:dyDescent="0.2"/>
  </sheetData>
  <sheetProtection selectLockedCells="1"/>
  <mergeCells count="40">
    <mergeCell ref="M19:N19"/>
    <mergeCell ref="U22:W22"/>
    <mergeCell ref="C22:E22"/>
    <mergeCell ref="F22:H22"/>
    <mergeCell ref="I22:K22"/>
    <mergeCell ref="L22:N22"/>
    <mergeCell ref="O22:Q22"/>
    <mergeCell ref="R22:T22"/>
    <mergeCell ref="K4:L4"/>
    <mergeCell ref="M4:N4"/>
    <mergeCell ref="O4:P4"/>
    <mergeCell ref="O19:P19"/>
    <mergeCell ref="C20:D20"/>
    <mergeCell ref="E20:F20"/>
    <mergeCell ref="G20:H20"/>
    <mergeCell ref="I20:J20"/>
    <mergeCell ref="K20:L20"/>
    <mergeCell ref="M20:N20"/>
    <mergeCell ref="O20:P20"/>
    <mergeCell ref="C19:D19"/>
    <mergeCell ref="E19:F19"/>
    <mergeCell ref="G19:H19"/>
    <mergeCell ref="I19:J19"/>
    <mergeCell ref="K19:L19"/>
    <mergeCell ref="J1:S2"/>
    <mergeCell ref="A3:A4"/>
    <mergeCell ref="B3:B4"/>
    <mergeCell ref="C3:D3"/>
    <mergeCell ref="E3:F3"/>
    <mergeCell ref="G3:H3"/>
    <mergeCell ref="I3:J3"/>
    <mergeCell ref="K3:L3"/>
    <mergeCell ref="M3:N3"/>
    <mergeCell ref="O3:P3"/>
    <mergeCell ref="Q3:Q4"/>
    <mergeCell ref="R3:R4"/>
    <mergeCell ref="C4:D4"/>
    <mergeCell ref="E4:F4"/>
    <mergeCell ref="G4:H4"/>
    <mergeCell ref="I4:J4"/>
  </mergeCells>
  <conditionalFormatting sqref="R20:T20">
    <cfRule type="cellIs" dxfId="3" priority="11" operator="lessThanOrEqual">
      <formula>#REF!</formula>
    </cfRule>
    <cfRule type="cellIs" dxfId="2" priority="12" operator="greaterThan">
      <formula>#REF!</formula>
    </cfRule>
  </conditionalFormatting>
  <conditionalFormatting sqref="R19:T19">
    <cfRule type="cellIs" dxfId="1" priority="13" operator="greaterThan">
      <formula>#REF!</formula>
    </cfRule>
    <cfRule type="cellIs" dxfId="0" priority="14" operator="lessThanOrEqual">
      <formula>#REF!</formula>
    </cfRule>
  </conditionalFormatting>
  <dataValidations count="2">
    <dataValidation type="list" allowBlank="1" showInputMessage="1" showErrorMessage="1" sqref="C5:P18">
      <formula1>TIME</formula1>
    </dataValidation>
    <dataValidation type="decimal" allowBlank="1" showInputMessage="1" showErrorMessage="1" sqref="A3:A4 C4:P4">
      <formula1>0</formula1>
      <formula2>24</formula2>
    </dataValidation>
  </dataValidations>
  <printOptions horizontalCentered="1" verticalCentered="1"/>
  <pageMargins left="0.23622047244094491" right="0.23622047244094491" top="0.19685039370078741" bottom="0" header="0.31496062992125984" footer="0.31496062992125984"/>
  <pageSetup paperSize="9" scale="108" orientation="landscape" horizontalDpi="4294967293" r:id="rId1"/>
  <headerFooter alignWithMargins="0">
    <oddFooter>&amp;C&amp;D    &amp;T</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03"/>
  <sheetViews>
    <sheetView zoomScaleNormal="100" zoomScaleSheetLayoutView="80" workbookViewId="0">
      <selection activeCell="Q20" sqref="Q20"/>
    </sheetView>
  </sheetViews>
  <sheetFormatPr defaultColWidth="9.140625" defaultRowHeight="12.75" customHeight="1" zeroHeight="1" x14ac:dyDescent="0.2"/>
  <cols>
    <col min="1" max="1" width="19.28515625" style="13" customWidth="1"/>
    <col min="2" max="2" width="5.140625" style="79" bestFit="1" customWidth="1"/>
    <col min="3" max="3" width="6.28515625" style="13" bestFit="1" customWidth="1"/>
    <col min="4" max="4" width="6" style="13" customWidth="1"/>
    <col min="5" max="5" width="7" style="13" bestFit="1" customWidth="1"/>
    <col min="6" max="6" width="6.28515625" style="13" bestFit="1" customWidth="1"/>
    <col min="7" max="7" width="6.85546875" style="13" bestFit="1" customWidth="1"/>
    <col min="8" max="8" width="7.5703125" style="13" bestFit="1" customWidth="1"/>
    <col min="9" max="9" width="6.85546875" style="13" customWidth="1"/>
    <col min="10" max="10" width="6" style="13" bestFit="1" customWidth="1"/>
    <col min="11" max="11" width="6" style="13" customWidth="1"/>
    <col min="12" max="12" width="7.140625" style="13" bestFit="1" customWidth="1"/>
    <col min="13" max="13" width="6" style="13" customWidth="1"/>
    <col min="14" max="14" width="6.28515625" style="13" bestFit="1" customWidth="1"/>
    <col min="15" max="15" width="6.85546875" style="13" customWidth="1"/>
    <col min="16" max="16" width="7.140625" style="13" bestFit="1" customWidth="1"/>
    <col min="17" max="17" width="8.140625" style="13" bestFit="1" customWidth="1"/>
    <col min="18" max="18" width="8.28515625" style="79" bestFit="1" customWidth="1"/>
    <col min="19" max="19" width="6" style="13" bestFit="1" customWidth="1"/>
    <col min="20" max="21" width="18" style="13" bestFit="1" customWidth="1"/>
    <col min="22" max="22" width="9.85546875" style="13" bestFit="1" customWidth="1"/>
    <col min="23" max="23" width="11.28515625" style="13" customWidth="1"/>
    <col min="24" max="24" width="8.42578125" style="13" customWidth="1"/>
    <col min="25" max="25" width="7" style="13" customWidth="1"/>
    <col min="26" max="28" width="9.140625" style="13"/>
    <col min="29" max="29" width="11.42578125" style="13" customWidth="1"/>
    <col min="30" max="30" width="3.42578125" style="13" customWidth="1"/>
    <col min="31" max="31" width="11.42578125" style="79" customWidth="1"/>
    <col min="32" max="32" width="11.42578125" style="13" customWidth="1"/>
    <col min="33" max="16384" width="9.140625" style="13"/>
  </cols>
  <sheetData>
    <row r="1" spans="1:31" ht="17.100000000000001" customHeight="1" x14ac:dyDescent="0.2">
      <c r="A1" s="11"/>
      <c r="B1" s="31"/>
      <c r="C1" s="11"/>
      <c r="D1" s="11"/>
      <c r="E1" s="11"/>
      <c r="F1" s="12"/>
      <c r="H1" s="14" t="s">
        <v>8</v>
      </c>
      <c r="I1" s="15">
        <v>36</v>
      </c>
      <c r="J1" s="109"/>
      <c r="K1" s="109"/>
      <c r="L1" s="109"/>
      <c r="M1" s="109"/>
      <c r="N1" s="109"/>
      <c r="O1" s="109"/>
      <c r="P1" s="109"/>
      <c r="Q1" s="109"/>
      <c r="R1" s="109"/>
      <c r="S1" s="109"/>
    </row>
    <row r="2" spans="1:31" ht="17.100000000000001" customHeight="1" thickBot="1" x14ac:dyDescent="0.25">
      <c r="A2" s="12"/>
      <c r="B2" s="32"/>
      <c r="C2" s="40"/>
      <c r="D2" s="40"/>
      <c r="E2" s="40"/>
      <c r="F2" s="40"/>
      <c r="G2" s="40"/>
      <c r="H2" s="40"/>
      <c r="I2" s="40"/>
      <c r="J2" s="109"/>
      <c r="K2" s="109"/>
      <c r="L2" s="109"/>
      <c r="M2" s="109"/>
      <c r="N2" s="109"/>
      <c r="O2" s="109"/>
      <c r="P2" s="109"/>
      <c r="Q2" s="109"/>
      <c r="R2" s="109"/>
      <c r="S2" s="109"/>
      <c r="U2" s="11"/>
      <c r="Y2" s="11"/>
      <c r="Z2" s="16"/>
      <c r="AC2" s="79"/>
      <c r="AE2" s="13"/>
    </row>
    <row r="3" spans="1:31" ht="17.100000000000001" customHeight="1" x14ac:dyDescent="0.2">
      <c r="A3" s="110" t="s">
        <v>9</v>
      </c>
      <c r="B3" s="112" t="s">
        <v>29</v>
      </c>
      <c r="C3" s="114">
        <f>VLOOKUP($I$1,[1]BUDGET!$Q:$R,2,)</f>
        <v>41882</v>
      </c>
      <c r="D3" s="115"/>
      <c r="E3" s="114">
        <f>VLOOKUP($I$1,[1]BUDGET!$Q:$R,2,)+1</f>
        <v>41883</v>
      </c>
      <c r="F3" s="115"/>
      <c r="G3" s="114">
        <f>VLOOKUP($I$1,[1]BUDGET!$Q:$R,2,)+2</f>
        <v>41884</v>
      </c>
      <c r="H3" s="115"/>
      <c r="I3" s="114">
        <f>VLOOKUP($I$1,[1]BUDGET!$Q:$R,2,)+3</f>
        <v>41885</v>
      </c>
      <c r="J3" s="115"/>
      <c r="K3" s="114">
        <f>VLOOKUP($I$1,[1]BUDGET!$Q:$R,2,)+4</f>
        <v>41886</v>
      </c>
      <c r="L3" s="115"/>
      <c r="M3" s="114">
        <f>VLOOKUP($I$1,[1]BUDGET!$Q:$R,2,)+5</f>
        <v>41887</v>
      </c>
      <c r="N3" s="115"/>
      <c r="O3" s="114">
        <f>VLOOKUP($I$1,[1]BUDGET!$Q:$R,2,)+6</f>
        <v>41888</v>
      </c>
      <c r="P3" s="115"/>
      <c r="Q3" s="116" t="s">
        <v>10</v>
      </c>
      <c r="R3" s="118" t="s">
        <v>30</v>
      </c>
      <c r="S3" s="13" t="s">
        <v>0</v>
      </c>
      <c r="AB3" s="79"/>
      <c r="AE3" s="13"/>
    </row>
    <row r="4" spans="1:31" ht="17.100000000000001" customHeight="1" thickBot="1" x14ac:dyDescent="0.25">
      <c r="A4" s="111"/>
      <c r="B4" s="113"/>
      <c r="C4" s="120" t="s">
        <v>11</v>
      </c>
      <c r="D4" s="108"/>
      <c r="E4" s="107" t="s">
        <v>12</v>
      </c>
      <c r="F4" s="108"/>
      <c r="G4" s="107" t="s">
        <v>13</v>
      </c>
      <c r="H4" s="108"/>
      <c r="I4" s="107" t="s">
        <v>14</v>
      </c>
      <c r="J4" s="108"/>
      <c r="K4" s="107" t="s">
        <v>15</v>
      </c>
      <c r="L4" s="108"/>
      <c r="M4" s="107" t="s">
        <v>16</v>
      </c>
      <c r="N4" s="108"/>
      <c r="O4" s="107" t="s">
        <v>17</v>
      </c>
      <c r="P4" s="108"/>
      <c r="Q4" s="117"/>
      <c r="R4" s="119"/>
      <c r="AC4" s="18" t="s">
        <v>0</v>
      </c>
    </row>
    <row r="5" spans="1:31" ht="17.100000000000001" customHeight="1" x14ac:dyDescent="0.2">
      <c r="A5" s="82" t="s">
        <v>65</v>
      </c>
      <c r="B5" s="33"/>
      <c r="C5" s="86"/>
      <c r="D5" s="87"/>
      <c r="E5" s="86"/>
      <c r="F5" s="87"/>
      <c r="G5" s="86"/>
      <c r="H5" s="87"/>
      <c r="I5" s="88"/>
      <c r="J5" s="89"/>
      <c r="K5" s="88"/>
      <c r="L5" s="89"/>
      <c r="M5" s="86"/>
      <c r="N5" s="87"/>
      <c r="O5" s="86"/>
      <c r="P5" s="87"/>
      <c r="Q5" s="90">
        <f t="shared" ref="Q5:Q14" si="0">X23</f>
        <v>0</v>
      </c>
      <c r="R5" s="91">
        <f>COUNTBLANK(C5:P5)/2</f>
        <v>7</v>
      </c>
      <c r="S5" s="19"/>
    </row>
    <row r="6" spans="1:31" ht="17.100000000000001" customHeight="1" x14ac:dyDescent="0.2">
      <c r="A6" s="83" t="s">
        <v>66</v>
      </c>
      <c r="B6" s="34"/>
      <c r="C6" s="86"/>
      <c r="D6" s="87"/>
      <c r="E6" s="86"/>
      <c r="F6" s="87"/>
      <c r="G6" s="86"/>
      <c r="H6" s="87"/>
      <c r="I6" s="86"/>
      <c r="J6" s="92"/>
      <c r="K6" s="86"/>
      <c r="L6" s="87"/>
      <c r="M6" s="86"/>
      <c r="N6" s="87"/>
      <c r="O6" s="86"/>
      <c r="P6" s="92"/>
      <c r="Q6" s="93">
        <f t="shared" si="0"/>
        <v>0</v>
      </c>
      <c r="R6" s="91">
        <f t="shared" ref="R6:R18" si="1">COUNTBLANK(C6:P6)/2</f>
        <v>7</v>
      </c>
      <c r="S6" s="19"/>
    </row>
    <row r="7" spans="1:31" ht="17.100000000000001" customHeight="1" x14ac:dyDescent="0.2">
      <c r="A7" s="83" t="s">
        <v>67</v>
      </c>
      <c r="B7" s="34"/>
      <c r="C7" s="86"/>
      <c r="D7" s="87"/>
      <c r="E7" s="86"/>
      <c r="F7" s="87"/>
      <c r="G7" s="86"/>
      <c r="H7" s="87"/>
      <c r="I7" s="86"/>
      <c r="J7" s="87"/>
      <c r="K7" s="86"/>
      <c r="L7" s="87"/>
      <c r="M7" s="86"/>
      <c r="N7" s="87"/>
      <c r="O7" s="86"/>
      <c r="P7" s="87"/>
      <c r="Q7" s="93">
        <f t="shared" si="0"/>
        <v>0</v>
      </c>
      <c r="R7" s="91">
        <f t="shared" si="1"/>
        <v>7</v>
      </c>
      <c r="S7" s="19"/>
    </row>
    <row r="8" spans="1:31" ht="17.100000000000001" customHeight="1" x14ac:dyDescent="0.2">
      <c r="A8" s="83" t="s">
        <v>68</v>
      </c>
      <c r="B8" s="34"/>
      <c r="C8" s="86"/>
      <c r="D8" s="87"/>
      <c r="E8" s="86"/>
      <c r="F8" s="87"/>
      <c r="G8" s="86"/>
      <c r="H8" s="87"/>
      <c r="I8" s="86"/>
      <c r="J8" s="87"/>
      <c r="K8" s="86"/>
      <c r="L8" s="87"/>
      <c r="M8" s="86"/>
      <c r="N8" s="87"/>
      <c r="O8" s="86"/>
      <c r="P8" s="87"/>
      <c r="Q8" s="93">
        <f t="shared" si="0"/>
        <v>0</v>
      </c>
      <c r="R8" s="91">
        <f t="shared" si="1"/>
        <v>7</v>
      </c>
      <c r="S8" s="19"/>
    </row>
    <row r="9" spans="1:31" ht="17.100000000000001" customHeight="1" x14ac:dyDescent="0.2">
      <c r="A9" s="83" t="s">
        <v>69</v>
      </c>
      <c r="B9" s="34"/>
      <c r="C9" s="86"/>
      <c r="D9" s="87"/>
      <c r="E9" s="86"/>
      <c r="F9" s="87"/>
      <c r="G9" s="86"/>
      <c r="H9" s="87"/>
      <c r="I9" s="86"/>
      <c r="J9" s="87"/>
      <c r="K9" s="86"/>
      <c r="L9" s="87"/>
      <c r="M9" s="86"/>
      <c r="N9" s="87"/>
      <c r="O9" s="86"/>
      <c r="P9" s="87"/>
      <c r="Q9" s="93">
        <f t="shared" si="0"/>
        <v>0</v>
      </c>
      <c r="R9" s="91">
        <f t="shared" si="1"/>
        <v>7</v>
      </c>
      <c r="S9" s="19"/>
    </row>
    <row r="10" spans="1:31" ht="17.100000000000001" customHeight="1" x14ac:dyDescent="0.2">
      <c r="A10" s="83" t="s">
        <v>70</v>
      </c>
      <c r="B10" s="34"/>
      <c r="C10" s="86"/>
      <c r="D10" s="87"/>
      <c r="E10" s="86"/>
      <c r="F10" s="87"/>
      <c r="G10" s="86"/>
      <c r="H10" s="87"/>
      <c r="I10" s="86"/>
      <c r="J10" s="87"/>
      <c r="K10" s="86"/>
      <c r="L10" s="87"/>
      <c r="M10" s="86"/>
      <c r="N10" s="87"/>
      <c r="O10" s="86"/>
      <c r="P10" s="87"/>
      <c r="Q10" s="93">
        <f t="shared" si="0"/>
        <v>0</v>
      </c>
      <c r="R10" s="91">
        <f t="shared" si="1"/>
        <v>7</v>
      </c>
      <c r="S10" s="19"/>
    </row>
    <row r="11" spans="1:31" ht="17.100000000000001" customHeight="1" x14ac:dyDescent="0.2">
      <c r="A11" s="83" t="s">
        <v>71</v>
      </c>
      <c r="B11" s="34"/>
      <c r="C11" s="86"/>
      <c r="D11" s="87"/>
      <c r="E11" s="86"/>
      <c r="F11" s="87"/>
      <c r="G11" s="86"/>
      <c r="H11" s="87"/>
      <c r="I11" s="86"/>
      <c r="J11" s="87"/>
      <c r="K11" s="86"/>
      <c r="L11" s="87"/>
      <c r="M11" s="86"/>
      <c r="N11" s="87"/>
      <c r="O11" s="86"/>
      <c r="P11" s="87"/>
      <c r="Q11" s="93">
        <f t="shared" si="0"/>
        <v>0</v>
      </c>
      <c r="R11" s="91">
        <f t="shared" si="1"/>
        <v>7</v>
      </c>
      <c r="S11" s="19"/>
    </row>
    <row r="12" spans="1:31" ht="17.100000000000001" customHeight="1" x14ac:dyDescent="0.2">
      <c r="A12" s="83" t="s">
        <v>72</v>
      </c>
      <c r="B12" s="34"/>
      <c r="C12" s="86"/>
      <c r="D12" s="87"/>
      <c r="E12" s="86"/>
      <c r="F12" s="87"/>
      <c r="G12" s="86"/>
      <c r="H12" s="87"/>
      <c r="I12" s="86"/>
      <c r="J12" s="87"/>
      <c r="K12" s="86"/>
      <c r="L12" s="87"/>
      <c r="M12" s="86"/>
      <c r="N12" s="87"/>
      <c r="O12" s="86"/>
      <c r="P12" s="87"/>
      <c r="Q12" s="93">
        <f t="shared" si="0"/>
        <v>0</v>
      </c>
      <c r="R12" s="91">
        <f t="shared" si="1"/>
        <v>7</v>
      </c>
      <c r="S12" s="19"/>
    </row>
    <row r="13" spans="1:31" ht="17.100000000000001" customHeight="1" x14ac:dyDescent="0.2">
      <c r="A13" s="83" t="s">
        <v>73</v>
      </c>
      <c r="B13" s="34"/>
      <c r="C13" s="86"/>
      <c r="D13" s="87"/>
      <c r="E13" s="86"/>
      <c r="F13" s="87"/>
      <c r="G13" s="86"/>
      <c r="H13" s="87"/>
      <c r="I13" s="86"/>
      <c r="J13" s="87"/>
      <c r="K13" s="86"/>
      <c r="L13" s="87"/>
      <c r="M13" s="86"/>
      <c r="N13" s="87"/>
      <c r="O13" s="86"/>
      <c r="P13" s="87"/>
      <c r="Q13" s="93">
        <f t="shared" si="0"/>
        <v>0</v>
      </c>
      <c r="R13" s="91">
        <f t="shared" si="1"/>
        <v>7</v>
      </c>
      <c r="S13" s="19"/>
    </row>
    <row r="14" spans="1:31" ht="17.100000000000001" customHeight="1" x14ac:dyDescent="0.2">
      <c r="A14" s="83" t="s">
        <v>75</v>
      </c>
      <c r="B14" s="34"/>
      <c r="C14" s="86"/>
      <c r="D14" s="87"/>
      <c r="E14" s="86"/>
      <c r="F14" s="87"/>
      <c r="G14" s="86"/>
      <c r="H14" s="87"/>
      <c r="I14" s="86"/>
      <c r="J14" s="87"/>
      <c r="K14" s="86"/>
      <c r="L14" s="87"/>
      <c r="M14" s="86"/>
      <c r="N14" s="87"/>
      <c r="O14" s="86"/>
      <c r="P14" s="87"/>
      <c r="Q14" s="93">
        <f t="shared" si="0"/>
        <v>0</v>
      </c>
      <c r="R14" s="91">
        <f t="shared" si="1"/>
        <v>7</v>
      </c>
      <c r="S14" s="19"/>
    </row>
    <row r="15" spans="1:31" ht="17.100000000000001" customHeight="1" x14ac:dyDescent="0.2">
      <c r="A15" s="83" t="s">
        <v>74</v>
      </c>
      <c r="B15" s="34"/>
      <c r="C15" s="86"/>
      <c r="D15" s="87"/>
      <c r="E15" s="86"/>
      <c r="F15" s="87"/>
      <c r="G15" s="86"/>
      <c r="H15" s="87"/>
      <c r="I15" s="86"/>
      <c r="J15" s="87"/>
      <c r="K15" s="86"/>
      <c r="L15" s="87"/>
      <c r="M15" s="86"/>
      <c r="N15" s="87"/>
      <c r="O15" s="86"/>
      <c r="P15" s="87"/>
      <c r="Q15" s="93">
        <f t="shared" ref="Q15:Q17" si="2">X33</f>
        <v>0</v>
      </c>
      <c r="R15" s="91">
        <f t="shared" ref="R15:R17" si="3">COUNTBLANK(C15:P15)/2</f>
        <v>7</v>
      </c>
      <c r="S15" s="19"/>
    </row>
    <row r="16" spans="1:31" ht="17.100000000000001" customHeight="1" x14ac:dyDescent="0.2">
      <c r="A16" s="84"/>
      <c r="B16" s="34"/>
      <c r="C16" s="86"/>
      <c r="D16" s="92"/>
      <c r="E16" s="86"/>
      <c r="F16" s="92"/>
      <c r="G16" s="86"/>
      <c r="H16" s="92"/>
      <c r="I16" s="86"/>
      <c r="J16" s="92"/>
      <c r="K16" s="86"/>
      <c r="L16" s="92"/>
      <c r="M16" s="86"/>
      <c r="N16" s="92"/>
      <c r="O16" s="86"/>
      <c r="P16" s="92"/>
      <c r="Q16" s="93">
        <f t="shared" si="2"/>
        <v>0</v>
      </c>
      <c r="R16" s="91">
        <f t="shared" si="3"/>
        <v>7</v>
      </c>
      <c r="S16" s="19"/>
      <c r="AE16" s="80"/>
    </row>
    <row r="17" spans="1:31" ht="17.100000000000001" customHeight="1" x14ac:dyDescent="0.2">
      <c r="A17" s="84"/>
      <c r="B17" s="34"/>
      <c r="C17" s="86"/>
      <c r="D17" s="92"/>
      <c r="E17" s="86"/>
      <c r="F17" s="92"/>
      <c r="G17" s="86"/>
      <c r="H17" s="92"/>
      <c r="I17" s="86"/>
      <c r="J17" s="92"/>
      <c r="K17" s="86"/>
      <c r="L17" s="92"/>
      <c r="M17" s="86"/>
      <c r="N17" s="92"/>
      <c r="O17" s="86"/>
      <c r="P17" s="92"/>
      <c r="Q17" s="93">
        <f t="shared" si="2"/>
        <v>0</v>
      </c>
      <c r="R17" s="91">
        <f t="shared" si="3"/>
        <v>7</v>
      </c>
      <c r="S17" s="19"/>
      <c r="AE17" s="80"/>
    </row>
    <row r="18" spans="1:31" ht="17.100000000000001" customHeight="1" thickBot="1" x14ac:dyDescent="0.25">
      <c r="A18" s="85"/>
      <c r="B18" s="35"/>
      <c r="C18" s="94"/>
      <c r="D18" s="95"/>
      <c r="E18" s="94"/>
      <c r="F18" s="95"/>
      <c r="G18" s="94"/>
      <c r="H18" s="95"/>
      <c r="I18" s="94"/>
      <c r="J18" s="95"/>
      <c r="K18" s="94"/>
      <c r="L18" s="95"/>
      <c r="M18" s="94"/>
      <c r="N18" s="95"/>
      <c r="O18" s="94"/>
      <c r="P18" s="95"/>
      <c r="Q18" s="96">
        <f t="shared" ref="Q18" si="4">X36</f>
        <v>0</v>
      </c>
      <c r="R18" s="97">
        <f t="shared" si="1"/>
        <v>7</v>
      </c>
      <c r="S18" s="19"/>
    </row>
    <row r="19" spans="1:31" ht="17.100000000000001" customHeight="1" x14ac:dyDescent="0.2">
      <c r="A19" s="18" t="s">
        <v>18</v>
      </c>
      <c r="B19" s="36">
        <f>SUM(B5:B18)</f>
        <v>0</v>
      </c>
      <c r="C19" s="105">
        <f>E37</f>
        <v>0</v>
      </c>
      <c r="D19" s="105"/>
      <c r="E19" s="105">
        <f>H37</f>
        <v>0</v>
      </c>
      <c r="F19" s="105"/>
      <c r="G19" s="105">
        <f>K37</f>
        <v>0</v>
      </c>
      <c r="H19" s="105"/>
      <c r="I19" s="105">
        <f>N37</f>
        <v>0</v>
      </c>
      <c r="J19" s="105"/>
      <c r="K19" s="105">
        <f>Q37</f>
        <v>0</v>
      </c>
      <c r="L19" s="105"/>
      <c r="M19" s="105">
        <f>T37</f>
        <v>0</v>
      </c>
      <c r="N19" s="105"/>
      <c r="O19" s="105">
        <f>W37</f>
        <v>0</v>
      </c>
      <c r="P19" s="105"/>
      <c r="Q19" s="38">
        <f>SUM(Q5:Q18)</f>
        <v>0</v>
      </c>
      <c r="R19" s="20"/>
      <c r="S19" s="19"/>
      <c r="T19" s="19"/>
    </row>
    <row r="20" spans="1:31" ht="17.100000000000001" customHeight="1" x14ac:dyDescent="0.2">
      <c r="A20" s="18" t="s">
        <v>28</v>
      </c>
      <c r="B20" s="36"/>
      <c r="C20" s="106">
        <f>COUNTA(D5:D15)-COUNTIF(D5:D15,"H")-COUNTIF(D5:D15,"T")-COUNTIF(D5:D15,"S")-COUNTIF(D5:D15,"AA")-COUNTIF(D5:D15,"AU")-COUNTIF(D5:D15,"FI")-COUNTIF(D5:D15,"HOS")-COUNTIF(D5:D15,"GD")</f>
        <v>0</v>
      </c>
      <c r="D20" s="106"/>
      <c r="E20" s="106">
        <f t="shared" ref="E20" si="5">COUNTA(F5:F15)-COUNTIF(F5:F15,"H")-COUNTIF(F5:F15,"T")-COUNTIF(F5:F15,"S")-COUNTIF(F5:F15,"AA")-COUNTIF(F5:F15,"AU")-COUNTIF(F5:F15,"FI")-COUNTIF(F5:F15,"HOS")-COUNTIF(F5:F15,"GD")</f>
        <v>0</v>
      </c>
      <c r="F20" s="106"/>
      <c r="G20" s="106">
        <f t="shared" ref="G20" si="6">COUNTA(H5:H15)-COUNTIF(H5:H15,"H")-COUNTIF(H5:H15,"T")-COUNTIF(H5:H15,"S")-COUNTIF(H5:H15,"AA")-COUNTIF(H5:H15,"AU")-COUNTIF(H5:H15,"FI")-COUNTIF(H5:H15,"HOS")-COUNTIF(H5:H15,"GD")</f>
        <v>0</v>
      </c>
      <c r="H20" s="106"/>
      <c r="I20" s="106">
        <f t="shared" ref="I20" si="7">COUNTA(J5:J15)-COUNTIF(J5:J15,"H")-COUNTIF(J5:J15,"T")-COUNTIF(J5:J15,"S")-COUNTIF(J5:J15,"AA")-COUNTIF(J5:J15,"AU")-COUNTIF(J5:J15,"FI")-COUNTIF(J5:J15,"HOS")-COUNTIF(J5:J15,"GD")</f>
        <v>0</v>
      </c>
      <c r="J20" s="106"/>
      <c r="K20" s="106">
        <f t="shared" ref="K20" si="8">COUNTA(L5:L15)-COUNTIF(L5:L15,"H")-COUNTIF(L5:L15,"T")-COUNTIF(L5:L15,"S")-COUNTIF(L5:L15,"AA")-COUNTIF(L5:L15,"AU")-COUNTIF(L5:L15,"FI")-COUNTIF(L5:L15,"HOS")-COUNTIF(L5:L15,"GD")</f>
        <v>0</v>
      </c>
      <c r="L20" s="106"/>
      <c r="M20" s="106">
        <f t="shared" ref="M20" si="9">COUNTA(N5:N15)-COUNTIF(N5:N15,"H")-COUNTIF(N5:N15,"T")-COUNTIF(N5:N15,"S")-COUNTIF(N5:N15,"AA")-COUNTIF(N5:N15,"AU")-COUNTIF(N5:N15,"FI")-COUNTIF(N5:N15,"HOS")-COUNTIF(N5:N15,"GD")</f>
        <v>0</v>
      </c>
      <c r="N20" s="106"/>
      <c r="O20" s="106">
        <f t="shared" ref="O20" si="10">COUNTA(P5:P15)-COUNTIF(P5:P15,"H")-COUNTIF(P5:P15,"T")-COUNTIF(P5:P15,"S")-COUNTIF(P5:P15,"AA")-COUNTIF(P5:P15,"AU")-COUNTIF(P5:P15,"FI")-COUNTIF(P5:P15,"HOS")-COUNTIF(P5:P15,"GD")</f>
        <v>0</v>
      </c>
      <c r="P20" s="106"/>
      <c r="Q20" s="22"/>
      <c r="R20" s="23"/>
      <c r="S20" s="24"/>
      <c r="T20" s="24"/>
    </row>
    <row r="21" spans="1:31" ht="17.100000000000001" customHeight="1" x14ac:dyDescent="0.2">
      <c r="A21" s="18" t="s">
        <v>19</v>
      </c>
      <c r="B21" s="36"/>
      <c r="C21" s="27"/>
      <c r="D21" s="21"/>
      <c r="E21" s="27"/>
      <c r="F21" s="21"/>
      <c r="G21" s="27"/>
      <c r="H21" s="21"/>
      <c r="I21" s="27"/>
      <c r="J21" s="21"/>
      <c r="K21" s="27"/>
      <c r="L21" s="21"/>
      <c r="M21" s="28"/>
      <c r="N21" s="28"/>
      <c r="O21" s="27"/>
      <c r="P21" s="21"/>
      <c r="Q21" s="39"/>
      <c r="R21" s="25"/>
      <c r="S21" s="26"/>
      <c r="T21" s="26"/>
      <c r="U21" s="17"/>
      <c r="V21" s="17"/>
    </row>
    <row r="22" spans="1:31" hidden="1" x14ac:dyDescent="0.2">
      <c r="C22" s="104" t="s">
        <v>20</v>
      </c>
      <c r="D22" s="104"/>
      <c r="E22" s="104"/>
      <c r="F22" s="104" t="s">
        <v>21</v>
      </c>
      <c r="G22" s="104"/>
      <c r="H22" s="104"/>
      <c r="I22" s="104" t="s">
        <v>22</v>
      </c>
      <c r="J22" s="104"/>
      <c r="K22" s="104"/>
      <c r="L22" s="104" t="s">
        <v>23</v>
      </c>
      <c r="M22" s="104"/>
      <c r="N22" s="104"/>
      <c r="O22" s="104" t="s">
        <v>24</v>
      </c>
      <c r="P22" s="104"/>
      <c r="Q22" s="103"/>
      <c r="R22" s="103" t="s">
        <v>25</v>
      </c>
      <c r="S22" s="103"/>
      <c r="T22" s="103"/>
      <c r="U22" s="103" t="s">
        <v>26</v>
      </c>
      <c r="V22" s="103"/>
      <c r="W22" s="103"/>
      <c r="X22" s="13" t="s">
        <v>27</v>
      </c>
      <c r="AE22" s="13"/>
    </row>
    <row r="23" spans="1:31" hidden="1" x14ac:dyDescent="0.2">
      <c r="A23" s="17"/>
      <c r="B23" s="37"/>
      <c r="C23" s="29">
        <f>VLOOKUP(C5,BUDGET!$B:$C,2,)</f>
        <v>0</v>
      </c>
      <c r="D23" s="29">
        <f>VLOOKUP(D5,BUDGET!$B:$C,2,)</f>
        <v>0</v>
      </c>
      <c r="E23" s="30">
        <f t="shared" ref="E23:E36" si="11">IF(D23-C23&gt;7,D23-C23-0.75,IF(D23-C23&gt;6,D23-C23-0.5,IF(D23-C23&lt;=6,D23-C23,FALSE)))</f>
        <v>0</v>
      </c>
      <c r="F23" s="29">
        <f>VLOOKUP(E5,BUDGET!$B:$C,2,)</f>
        <v>0</v>
      </c>
      <c r="G23" s="29">
        <f>VLOOKUP(F5,BUDGET!$B:$C,2,)</f>
        <v>0</v>
      </c>
      <c r="H23" s="30">
        <f t="shared" ref="H23:H36" si="12">IF(G23-F23&gt;7,G23-F23-0.75,IF(G23-F23&gt;6,G23-F23-0.5,IF(G23-F23&lt;=6,G23-F23,FALSE)))</f>
        <v>0</v>
      </c>
      <c r="I23" s="29">
        <f>VLOOKUP(G5,BUDGET!$B:$C,2,)</f>
        <v>0</v>
      </c>
      <c r="J23" s="29">
        <f>VLOOKUP(H5,BUDGET!$B:$C,2,)</f>
        <v>0</v>
      </c>
      <c r="K23" s="30">
        <f t="shared" ref="K23:K36" si="13">IF(J23-I23&gt;7,J23-I23-0.75,IF(J23-I23&gt;6,J23-I23-0.5,IF(J23-I23&lt;=6,J23-I23,FALSE)))</f>
        <v>0</v>
      </c>
      <c r="L23" s="29">
        <f>VLOOKUP(I5,BUDGET!$B:$C,2,)</f>
        <v>0</v>
      </c>
      <c r="M23" s="29">
        <f>VLOOKUP(J5,BUDGET!$B:$C,2,)</f>
        <v>0</v>
      </c>
      <c r="N23" s="30">
        <f t="shared" ref="N23:N36" si="14">IF(M23-L23&gt;7,M23-L23-0.75,IF(M23-L23&gt;6,M23-L23-0.5,IF(M23-L23&lt;=6,M23-L23,FALSE)))</f>
        <v>0</v>
      </c>
      <c r="O23" s="29">
        <f>VLOOKUP(K5,BUDGET!$B:$C,2,)</f>
        <v>0</v>
      </c>
      <c r="P23" s="29">
        <f>VLOOKUP(L5,BUDGET!$B:$C,2,)</f>
        <v>0</v>
      </c>
      <c r="Q23" s="30">
        <f t="shared" ref="Q23:Q36" si="15">IF(P23-O23&gt;7,P23-O23-0.75,IF(P23-O23&gt;6,P23-O23-0.5,IF(P23-O23&lt;=6,P23-O23,FALSE)))</f>
        <v>0</v>
      </c>
      <c r="R23" s="29">
        <f>VLOOKUP(M5,BUDGET!$B:$C,2,)</f>
        <v>0</v>
      </c>
      <c r="S23" s="29">
        <f>VLOOKUP(N5,BUDGET!$B:$C,2,)</f>
        <v>0</v>
      </c>
      <c r="T23" s="30">
        <f t="shared" ref="T23:T36" si="16">IF(S23-R23&gt;7,S23-R23-0.75,IF(S23-R23&gt;6,S23-R23-0.5,IF(S23-R23&lt;=6,S23-R23,FALSE)))</f>
        <v>0</v>
      </c>
      <c r="U23" s="29">
        <f>VLOOKUP(O5,BUDGET!$B:$C,2,)</f>
        <v>0</v>
      </c>
      <c r="V23" s="29">
        <f>VLOOKUP(P5,BUDGET!$B:$C,2,)</f>
        <v>0</v>
      </c>
      <c r="W23" s="30">
        <f t="shared" ref="W23:W36" si="17">IF(V23-U23&gt;7,V23-U23-0.75,IF(V23-U23&gt;6,V23-U23-0.5,IF(V23-U23&lt;=6,V23-U23,FALSE)))</f>
        <v>0</v>
      </c>
      <c r="X23" s="13">
        <f t="shared" ref="X23:X37" si="18">E23+H23+K23+N23+Q23+T23+W23</f>
        <v>0</v>
      </c>
      <c r="AE23" s="13"/>
    </row>
    <row r="24" spans="1:31" hidden="1" x14ac:dyDescent="0.2">
      <c r="A24" s="17"/>
      <c r="B24" s="37"/>
      <c r="C24" s="29">
        <f>VLOOKUP(C6,BUDGET!$B:$C,2,)</f>
        <v>0</v>
      </c>
      <c r="D24" s="29">
        <f>VLOOKUP(D6,BUDGET!$B:$C,2,)</f>
        <v>0</v>
      </c>
      <c r="E24" s="30">
        <f t="shared" si="11"/>
        <v>0</v>
      </c>
      <c r="F24" s="29">
        <f>VLOOKUP(E6,BUDGET!$B:$C,2,)</f>
        <v>0</v>
      </c>
      <c r="G24" s="29">
        <f>VLOOKUP(F6,BUDGET!$B:$C,2,)</f>
        <v>0</v>
      </c>
      <c r="H24" s="30">
        <f t="shared" si="12"/>
        <v>0</v>
      </c>
      <c r="I24" s="29">
        <f>VLOOKUP(G6,BUDGET!$B:$C,2,)</f>
        <v>0</v>
      </c>
      <c r="J24" s="29">
        <f>VLOOKUP(H6,BUDGET!$B:$C,2,)</f>
        <v>0</v>
      </c>
      <c r="K24" s="30">
        <f t="shared" si="13"/>
        <v>0</v>
      </c>
      <c r="L24" s="29">
        <f>VLOOKUP(I6,BUDGET!$B:$C,2,)</f>
        <v>0</v>
      </c>
      <c r="M24" s="29">
        <f>VLOOKUP(J6,BUDGET!$B:$C,2,)</f>
        <v>0</v>
      </c>
      <c r="N24" s="30">
        <f t="shared" si="14"/>
        <v>0</v>
      </c>
      <c r="O24" s="29">
        <f>VLOOKUP(K6,BUDGET!$B:$C,2,)</f>
        <v>0</v>
      </c>
      <c r="P24" s="29">
        <f>VLOOKUP(L6,BUDGET!$B:$C,2,)</f>
        <v>0</v>
      </c>
      <c r="Q24" s="30">
        <f t="shared" si="15"/>
        <v>0</v>
      </c>
      <c r="R24" s="29">
        <f>VLOOKUP(M6,BUDGET!$B:$C,2,)</f>
        <v>0</v>
      </c>
      <c r="S24" s="29">
        <f>VLOOKUP(N6,BUDGET!$B:$C,2,)</f>
        <v>0</v>
      </c>
      <c r="T24" s="30">
        <f t="shared" si="16"/>
        <v>0</v>
      </c>
      <c r="U24" s="29">
        <f>VLOOKUP(O6,BUDGET!$B:$C,2,)</f>
        <v>0</v>
      </c>
      <c r="V24" s="29">
        <f>VLOOKUP(P6,BUDGET!$B:$C,2,)</f>
        <v>0</v>
      </c>
      <c r="W24" s="30">
        <f t="shared" si="17"/>
        <v>0</v>
      </c>
      <c r="X24" s="13">
        <f t="shared" si="18"/>
        <v>0</v>
      </c>
      <c r="AE24" s="13"/>
    </row>
    <row r="25" spans="1:31" hidden="1" x14ac:dyDescent="0.2">
      <c r="C25" s="29">
        <f>VLOOKUP(C7,BUDGET!$B:$C,2,)</f>
        <v>0</v>
      </c>
      <c r="D25" s="29">
        <f>VLOOKUP(D7,BUDGET!$B:$C,2,)</f>
        <v>0</v>
      </c>
      <c r="E25" s="30">
        <f t="shared" si="11"/>
        <v>0</v>
      </c>
      <c r="F25" s="29">
        <f>VLOOKUP(E7,BUDGET!$B:$C,2,)</f>
        <v>0</v>
      </c>
      <c r="G25" s="29">
        <f>VLOOKUP(F7,BUDGET!$B:$C,2,)</f>
        <v>0</v>
      </c>
      <c r="H25" s="30">
        <f t="shared" si="12"/>
        <v>0</v>
      </c>
      <c r="I25" s="29">
        <f>VLOOKUP(G7,BUDGET!$B:$C,2,)</f>
        <v>0</v>
      </c>
      <c r="J25" s="29">
        <f>VLOOKUP(H7,BUDGET!$B:$C,2,)</f>
        <v>0</v>
      </c>
      <c r="K25" s="30">
        <f t="shared" si="13"/>
        <v>0</v>
      </c>
      <c r="L25" s="29">
        <f>VLOOKUP(I7,BUDGET!$B:$C,2,)</f>
        <v>0</v>
      </c>
      <c r="M25" s="29">
        <f>VLOOKUP(J7,BUDGET!$B:$C,2,)</f>
        <v>0</v>
      </c>
      <c r="N25" s="30">
        <f t="shared" si="14"/>
        <v>0</v>
      </c>
      <c r="O25" s="29">
        <f>VLOOKUP(K7,BUDGET!$B:$C,2,)</f>
        <v>0</v>
      </c>
      <c r="P25" s="29">
        <f>VLOOKUP(L7,BUDGET!$B:$C,2,)</f>
        <v>0</v>
      </c>
      <c r="Q25" s="30">
        <f t="shared" si="15"/>
        <v>0</v>
      </c>
      <c r="R25" s="29">
        <f>VLOOKUP(M7,BUDGET!$B:$C,2,)</f>
        <v>0</v>
      </c>
      <c r="S25" s="29">
        <f>VLOOKUP(N7,BUDGET!$B:$C,2,)</f>
        <v>0</v>
      </c>
      <c r="T25" s="30">
        <f t="shared" si="16"/>
        <v>0</v>
      </c>
      <c r="U25" s="29">
        <f>VLOOKUP(O7,BUDGET!$B:$C,2,)</f>
        <v>0</v>
      </c>
      <c r="V25" s="29">
        <f>VLOOKUP(P7,BUDGET!$B:$C,2,)</f>
        <v>0</v>
      </c>
      <c r="W25" s="30">
        <f t="shared" si="17"/>
        <v>0</v>
      </c>
      <c r="X25" s="13">
        <f t="shared" si="18"/>
        <v>0</v>
      </c>
      <c r="AE25" s="13"/>
    </row>
    <row r="26" spans="1:31" hidden="1" x14ac:dyDescent="0.2">
      <c r="C26" s="29">
        <f>VLOOKUP(C8,BUDGET!$B:$C,2,)</f>
        <v>0</v>
      </c>
      <c r="D26" s="29">
        <f>VLOOKUP(D8,BUDGET!$B:$C,2,)</f>
        <v>0</v>
      </c>
      <c r="E26" s="30">
        <f t="shared" si="11"/>
        <v>0</v>
      </c>
      <c r="F26" s="29">
        <f>VLOOKUP(E8,BUDGET!$B:$C,2,)</f>
        <v>0</v>
      </c>
      <c r="G26" s="29">
        <f>VLOOKUP(F8,BUDGET!$B:$C,2,)</f>
        <v>0</v>
      </c>
      <c r="H26" s="30">
        <f t="shared" si="12"/>
        <v>0</v>
      </c>
      <c r="I26" s="29">
        <f>VLOOKUP(G8,BUDGET!$B:$C,2,)</f>
        <v>0</v>
      </c>
      <c r="J26" s="29">
        <f>VLOOKUP(H8,BUDGET!$B:$C,2,)</f>
        <v>0</v>
      </c>
      <c r="K26" s="30">
        <f t="shared" si="13"/>
        <v>0</v>
      </c>
      <c r="L26" s="29">
        <f>VLOOKUP(I8,BUDGET!$B:$C,2,)</f>
        <v>0</v>
      </c>
      <c r="M26" s="29">
        <f>VLOOKUP(J8,BUDGET!$B:$C,2,)</f>
        <v>0</v>
      </c>
      <c r="N26" s="30">
        <f t="shared" si="14"/>
        <v>0</v>
      </c>
      <c r="O26" s="29">
        <f>VLOOKUP(K8,BUDGET!$B:$C,2,)</f>
        <v>0</v>
      </c>
      <c r="P26" s="29">
        <f>VLOOKUP(L8,BUDGET!$B:$C,2,)</f>
        <v>0</v>
      </c>
      <c r="Q26" s="30">
        <f t="shared" si="15"/>
        <v>0</v>
      </c>
      <c r="R26" s="29">
        <f>VLOOKUP(M8,BUDGET!$B:$C,2,)</f>
        <v>0</v>
      </c>
      <c r="S26" s="29">
        <f>VLOOKUP(N8,BUDGET!$B:$C,2,)</f>
        <v>0</v>
      </c>
      <c r="T26" s="30">
        <f t="shared" si="16"/>
        <v>0</v>
      </c>
      <c r="U26" s="29">
        <f>VLOOKUP(O8,BUDGET!$B:$C,2,)</f>
        <v>0</v>
      </c>
      <c r="V26" s="29">
        <f>VLOOKUP(P8,BUDGET!$B:$C,2,)</f>
        <v>0</v>
      </c>
      <c r="W26" s="30">
        <f t="shared" si="17"/>
        <v>0</v>
      </c>
      <c r="X26" s="13">
        <f t="shared" si="18"/>
        <v>0</v>
      </c>
      <c r="AE26" s="13"/>
    </row>
    <row r="27" spans="1:31" hidden="1" x14ac:dyDescent="0.2">
      <c r="C27" s="29">
        <f>VLOOKUP(C9,BUDGET!$B:$C,2,)</f>
        <v>0</v>
      </c>
      <c r="D27" s="29">
        <f>VLOOKUP(D9,BUDGET!$B:$C,2,)</f>
        <v>0</v>
      </c>
      <c r="E27" s="30">
        <f t="shared" si="11"/>
        <v>0</v>
      </c>
      <c r="F27" s="29">
        <f>VLOOKUP(E9,BUDGET!$B:$C,2,)</f>
        <v>0</v>
      </c>
      <c r="G27" s="29">
        <f>VLOOKUP(F9,BUDGET!$B:$C,2,)</f>
        <v>0</v>
      </c>
      <c r="H27" s="30">
        <f t="shared" si="12"/>
        <v>0</v>
      </c>
      <c r="I27" s="29">
        <f>VLOOKUP(G9,BUDGET!$B:$C,2,)</f>
        <v>0</v>
      </c>
      <c r="J27" s="29">
        <f>VLOOKUP(H9,BUDGET!$B:$C,2,)</f>
        <v>0</v>
      </c>
      <c r="K27" s="30">
        <f t="shared" si="13"/>
        <v>0</v>
      </c>
      <c r="L27" s="29">
        <f>VLOOKUP(I9,BUDGET!$B:$C,2,)</f>
        <v>0</v>
      </c>
      <c r="M27" s="29">
        <f>VLOOKUP(J9,BUDGET!$B:$C,2,)</f>
        <v>0</v>
      </c>
      <c r="N27" s="30">
        <f t="shared" si="14"/>
        <v>0</v>
      </c>
      <c r="O27" s="29">
        <f>VLOOKUP(K9,BUDGET!$B:$C,2,)</f>
        <v>0</v>
      </c>
      <c r="P27" s="29">
        <f>VLOOKUP(L9,BUDGET!$B:$C,2,)</f>
        <v>0</v>
      </c>
      <c r="Q27" s="30">
        <f t="shared" si="15"/>
        <v>0</v>
      </c>
      <c r="R27" s="29">
        <f>VLOOKUP(M9,BUDGET!$B:$C,2,)</f>
        <v>0</v>
      </c>
      <c r="S27" s="29">
        <f>VLOOKUP(N9,BUDGET!$B:$C,2,)</f>
        <v>0</v>
      </c>
      <c r="T27" s="30">
        <f t="shared" si="16"/>
        <v>0</v>
      </c>
      <c r="U27" s="29">
        <f>VLOOKUP(O9,BUDGET!$B:$C,2,)</f>
        <v>0</v>
      </c>
      <c r="V27" s="29">
        <f>VLOOKUP(P9,BUDGET!$B:$C,2,)</f>
        <v>0</v>
      </c>
      <c r="W27" s="30">
        <f t="shared" si="17"/>
        <v>0</v>
      </c>
      <c r="X27" s="13">
        <f t="shared" si="18"/>
        <v>0</v>
      </c>
      <c r="AE27" s="13"/>
    </row>
    <row r="28" spans="1:31" hidden="1" x14ac:dyDescent="0.2">
      <c r="C28" s="29">
        <f>VLOOKUP(C10,BUDGET!$B:$C,2,)</f>
        <v>0</v>
      </c>
      <c r="D28" s="29">
        <f>VLOOKUP(D10,BUDGET!$B:$C,2,)</f>
        <v>0</v>
      </c>
      <c r="E28" s="30">
        <f t="shared" si="11"/>
        <v>0</v>
      </c>
      <c r="F28" s="29">
        <f>VLOOKUP(E10,BUDGET!$B:$C,2,)</f>
        <v>0</v>
      </c>
      <c r="G28" s="29">
        <f>VLOOKUP(F10,BUDGET!$B:$C,2,)</f>
        <v>0</v>
      </c>
      <c r="H28" s="30">
        <f t="shared" si="12"/>
        <v>0</v>
      </c>
      <c r="I28" s="29">
        <f>VLOOKUP(G10,BUDGET!$B:$C,2,)</f>
        <v>0</v>
      </c>
      <c r="J28" s="29">
        <f>VLOOKUP(H10,BUDGET!$B:$C,2,)</f>
        <v>0</v>
      </c>
      <c r="K28" s="30">
        <f t="shared" si="13"/>
        <v>0</v>
      </c>
      <c r="L28" s="29">
        <f>VLOOKUP(I10,BUDGET!$B:$C,2,)</f>
        <v>0</v>
      </c>
      <c r="M28" s="29">
        <f>VLOOKUP(J10,BUDGET!$B:$C,2,)</f>
        <v>0</v>
      </c>
      <c r="N28" s="30">
        <f t="shared" si="14"/>
        <v>0</v>
      </c>
      <c r="O28" s="29">
        <f>VLOOKUP(K10,BUDGET!$B:$C,2,)</f>
        <v>0</v>
      </c>
      <c r="P28" s="29">
        <f>VLOOKUP(L10,BUDGET!$B:$C,2,)</f>
        <v>0</v>
      </c>
      <c r="Q28" s="30">
        <f t="shared" si="15"/>
        <v>0</v>
      </c>
      <c r="R28" s="29">
        <f>VLOOKUP(M10,BUDGET!$B:$C,2,)</f>
        <v>0</v>
      </c>
      <c r="S28" s="29">
        <f>VLOOKUP(N10,BUDGET!$B:$C,2,)</f>
        <v>0</v>
      </c>
      <c r="T28" s="30">
        <f t="shared" si="16"/>
        <v>0</v>
      </c>
      <c r="U28" s="29">
        <f>VLOOKUP(O10,BUDGET!$B:$C,2,)</f>
        <v>0</v>
      </c>
      <c r="V28" s="29">
        <f>VLOOKUP(P10,BUDGET!$B:$C,2,)</f>
        <v>0</v>
      </c>
      <c r="W28" s="30">
        <f t="shared" si="17"/>
        <v>0</v>
      </c>
      <c r="X28" s="13">
        <f t="shared" si="18"/>
        <v>0</v>
      </c>
      <c r="AE28" s="13"/>
    </row>
    <row r="29" spans="1:31" hidden="1" x14ac:dyDescent="0.2">
      <c r="C29" s="29">
        <f>VLOOKUP(C11,BUDGET!$B:$C,2,)</f>
        <v>0</v>
      </c>
      <c r="D29" s="29">
        <f>VLOOKUP(D11,BUDGET!$B:$C,2,)</f>
        <v>0</v>
      </c>
      <c r="E29" s="30">
        <f t="shared" si="11"/>
        <v>0</v>
      </c>
      <c r="F29" s="29">
        <f>VLOOKUP(E11,BUDGET!$B:$C,2,)</f>
        <v>0</v>
      </c>
      <c r="G29" s="29">
        <f>VLOOKUP(F11,BUDGET!$B:$C,2,)</f>
        <v>0</v>
      </c>
      <c r="H29" s="30">
        <f t="shared" si="12"/>
        <v>0</v>
      </c>
      <c r="I29" s="29">
        <f>VLOOKUP(G11,BUDGET!$B:$C,2,)</f>
        <v>0</v>
      </c>
      <c r="J29" s="29">
        <f>VLOOKUP(H11,BUDGET!$B:$C,2,)</f>
        <v>0</v>
      </c>
      <c r="K29" s="30">
        <f t="shared" si="13"/>
        <v>0</v>
      </c>
      <c r="L29" s="29">
        <f>VLOOKUP(I11,BUDGET!$B:$C,2,)</f>
        <v>0</v>
      </c>
      <c r="M29" s="29">
        <f>VLOOKUP(J11,BUDGET!$B:$C,2,)</f>
        <v>0</v>
      </c>
      <c r="N29" s="30">
        <f t="shared" si="14"/>
        <v>0</v>
      </c>
      <c r="O29" s="29">
        <f>VLOOKUP(K11,BUDGET!$B:$C,2,)</f>
        <v>0</v>
      </c>
      <c r="P29" s="29">
        <f>VLOOKUP(L11,BUDGET!$B:$C,2,)</f>
        <v>0</v>
      </c>
      <c r="Q29" s="30">
        <f t="shared" si="15"/>
        <v>0</v>
      </c>
      <c r="R29" s="29">
        <f>VLOOKUP(M11,BUDGET!$B:$C,2,)</f>
        <v>0</v>
      </c>
      <c r="S29" s="29">
        <f>VLOOKUP(N11,BUDGET!$B:$C,2,)</f>
        <v>0</v>
      </c>
      <c r="T29" s="30">
        <f t="shared" si="16"/>
        <v>0</v>
      </c>
      <c r="U29" s="29">
        <f>VLOOKUP(O11,BUDGET!$B:$C,2,)</f>
        <v>0</v>
      </c>
      <c r="V29" s="29">
        <f>VLOOKUP(P11,BUDGET!$B:$C,2,)</f>
        <v>0</v>
      </c>
      <c r="W29" s="30">
        <f t="shared" si="17"/>
        <v>0</v>
      </c>
      <c r="X29" s="13">
        <f t="shared" si="18"/>
        <v>0</v>
      </c>
      <c r="AE29" s="13"/>
    </row>
    <row r="30" spans="1:31" hidden="1" x14ac:dyDescent="0.2">
      <c r="C30" s="29">
        <f>VLOOKUP(C12,BUDGET!$B:$C,2,)</f>
        <v>0</v>
      </c>
      <c r="D30" s="29">
        <f>VLOOKUP(D12,BUDGET!$B:$C,2,)</f>
        <v>0</v>
      </c>
      <c r="E30" s="30">
        <f t="shared" si="11"/>
        <v>0</v>
      </c>
      <c r="F30" s="29">
        <f>VLOOKUP(E12,BUDGET!$B:$C,2,)</f>
        <v>0</v>
      </c>
      <c r="G30" s="29">
        <f>VLOOKUP(F12,BUDGET!$B:$C,2,)</f>
        <v>0</v>
      </c>
      <c r="H30" s="30">
        <f t="shared" si="12"/>
        <v>0</v>
      </c>
      <c r="I30" s="29">
        <f>VLOOKUP(G12,BUDGET!$B:$C,2,)</f>
        <v>0</v>
      </c>
      <c r="J30" s="29">
        <f>VLOOKUP(H12,BUDGET!$B:$C,2,)</f>
        <v>0</v>
      </c>
      <c r="K30" s="30">
        <f t="shared" si="13"/>
        <v>0</v>
      </c>
      <c r="L30" s="29">
        <f>VLOOKUP(I12,BUDGET!$B:$C,2,)</f>
        <v>0</v>
      </c>
      <c r="M30" s="29">
        <f>VLOOKUP(J12,BUDGET!$B:$C,2,)</f>
        <v>0</v>
      </c>
      <c r="N30" s="30">
        <f t="shared" si="14"/>
        <v>0</v>
      </c>
      <c r="O30" s="29">
        <f>VLOOKUP(K12,BUDGET!$B:$C,2,)</f>
        <v>0</v>
      </c>
      <c r="P30" s="29">
        <f>VLOOKUP(L12,BUDGET!$B:$C,2,)</f>
        <v>0</v>
      </c>
      <c r="Q30" s="30">
        <f t="shared" si="15"/>
        <v>0</v>
      </c>
      <c r="R30" s="29">
        <f>VLOOKUP(M12,BUDGET!$B:$C,2,)</f>
        <v>0</v>
      </c>
      <c r="S30" s="29">
        <f>VLOOKUP(N12,BUDGET!$B:$C,2,)</f>
        <v>0</v>
      </c>
      <c r="T30" s="30">
        <f t="shared" si="16"/>
        <v>0</v>
      </c>
      <c r="U30" s="29">
        <f>VLOOKUP(O12,BUDGET!$B:$C,2,)</f>
        <v>0</v>
      </c>
      <c r="V30" s="29">
        <f>VLOOKUP(P12,BUDGET!$B:$C,2,)</f>
        <v>0</v>
      </c>
      <c r="W30" s="30">
        <f t="shared" si="17"/>
        <v>0</v>
      </c>
      <c r="X30" s="13">
        <f t="shared" si="18"/>
        <v>0</v>
      </c>
      <c r="AE30" s="13"/>
    </row>
    <row r="31" spans="1:31" hidden="1" x14ac:dyDescent="0.2">
      <c r="C31" s="29">
        <f>VLOOKUP(C13,BUDGET!$B:$C,2,)</f>
        <v>0</v>
      </c>
      <c r="D31" s="29">
        <f>VLOOKUP(D13,BUDGET!$B:$C,2,)</f>
        <v>0</v>
      </c>
      <c r="E31" s="30">
        <f t="shared" si="11"/>
        <v>0</v>
      </c>
      <c r="F31" s="29">
        <f>VLOOKUP(E13,BUDGET!$B:$C,2,)</f>
        <v>0</v>
      </c>
      <c r="G31" s="29">
        <f>VLOOKUP(F13,BUDGET!$B:$C,2,)</f>
        <v>0</v>
      </c>
      <c r="H31" s="30">
        <f t="shared" si="12"/>
        <v>0</v>
      </c>
      <c r="I31" s="29">
        <f>VLOOKUP(G13,BUDGET!$B:$C,2,)</f>
        <v>0</v>
      </c>
      <c r="J31" s="29">
        <f>VLOOKUP(H13,BUDGET!$B:$C,2,)</f>
        <v>0</v>
      </c>
      <c r="K31" s="30">
        <f t="shared" si="13"/>
        <v>0</v>
      </c>
      <c r="L31" s="29">
        <f>VLOOKUP(I13,BUDGET!$B:$C,2,)</f>
        <v>0</v>
      </c>
      <c r="M31" s="29">
        <f>VLOOKUP(J13,BUDGET!$B:$C,2,)</f>
        <v>0</v>
      </c>
      <c r="N31" s="30">
        <f t="shared" si="14"/>
        <v>0</v>
      </c>
      <c r="O31" s="29">
        <f>VLOOKUP(K13,BUDGET!$B:$C,2,)</f>
        <v>0</v>
      </c>
      <c r="P31" s="29">
        <f>VLOOKUP(L13,BUDGET!$B:$C,2,)</f>
        <v>0</v>
      </c>
      <c r="Q31" s="30">
        <f t="shared" si="15"/>
        <v>0</v>
      </c>
      <c r="R31" s="29">
        <f>VLOOKUP(M13,BUDGET!$B:$C,2,)</f>
        <v>0</v>
      </c>
      <c r="S31" s="29">
        <f>VLOOKUP(N13,BUDGET!$B:$C,2,)</f>
        <v>0</v>
      </c>
      <c r="T31" s="30">
        <f t="shared" si="16"/>
        <v>0</v>
      </c>
      <c r="U31" s="29">
        <f>VLOOKUP(O13,BUDGET!$B:$C,2,)</f>
        <v>0</v>
      </c>
      <c r="V31" s="29">
        <f>VLOOKUP(P13,BUDGET!$B:$C,2,)</f>
        <v>0</v>
      </c>
      <c r="W31" s="30">
        <f t="shared" si="17"/>
        <v>0</v>
      </c>
      <c r="X31" s="13">
        <f t="shared" si="18"/>
        <v>0</v>
      </c>
      <c r="AE31" s="13"/>
    </row>
    <row r="32" spans="1:31" hidden="1" x14ac:dyDescent="0.2">
      <c r="C32" s="29">
        <f>VLOOKUP(C14,BUDGET!$B:$C,2,)</f>
        <v>0</v>
      </c>
      <c r="D32" s="29">
        <f>VLOOKUP(D14,BUDGET!$B:$C,2,)</f>
        <v>0</v>
      </c>
      <c r="E32" s="30">
        <f t="shared" si="11"/>
        <v>0</v>
      </c>
      <c r="F32" s="29">
        <f>VLOOKUP(E14,BUDGET!$B:$C,2,)</f>
        <v>0</v>
      </c>
      <c r="G32" s="29">
        <f>VLOOKUP(F14,BUDGET!$B:$C,2,)</f>
        <v>0</v>
      </c>
      <c r="H32" s="30">
        <f t="shared" si="12"/>
        <v>0</v>
      </c>
      <c r="I32" s="29">
        <f>VLOOKUP(G14,BUDGET!$B:$C,2,)</f>
        <v>0</v>
      </c>
      <c r="J32" s="29">
        <f>VLOOKUP(H14,BUDGET!$B:$C,2,)</f>
        <v>0</v>
      </c>
      <c r="K32" s="30">
        <f t="shared" si="13"/>
        <v>0</v>
      </c>
      <c r="L32" s="29">
        <f>VLOOKUP(I14,BUDGET!$B:$C,2,)</f>
        <v>0</v>
      </c>
      <c r="M32" s="29">
        <f>VLOOKUP(J14,BUDGET!$B:$C,2,)</f>
        <v>0</v>
      </c>
      <c r="N32" s="30">
        <f t="shared" si="14"/>
        <v>0</v>
      </c>
      <c r="O32" s="29">
        <f>VLOOKUP(K14,BUDGET!$B:$C,2,)</f>
        <v>0</v>
      </c>
      <c r="P32" s="29">
        <f>VLOOKUP(L14,BUDGET!$B:$C,2,)</f>
        <v>0</v>
      </c>
      <c r="Q32" s="30">
        <f t="shared" si="15"/>
        <v>0</v>
      </c>
      <c r="R32" s="29">
        <f>VLOOKUP(M14,BUDGET!$B:$C,2,)</f>
        <v>0</v>
      </c>
      <c r="S32" s="29">
        <f>VLOOKUP(N14,BUDGET!$B:$C,2,)</f>
        <v>0</v>
      </c>
      <c r="T32" s="30">
        <f t="shared" si="16"/>
        <v>0</v>
      </c>
      <c r="U32" s="29">
        <f>VLOOKUP(O14,BUDGET!$B:$C,2,)</f>
        <v>0</v>
      </c>
      <c r="V32" s="29">
        <f>VLOOKUP(P14,BUDGET!$B:$C,2,)</f>
        <v>0</v>
      </c>
      <c r="W32" s="30">
        <f t="shared" si="17"/>
        <v>0</v>
      </c>
      <c r="X32" s="13">
        <f t="shared" si="18"/>
        <v>0</v>
      </c>
      <c r="AE32" s="13"/>
    </row>
    <row r="33" spans="2:31" hidden="1" x14ac:dyDescent="0.2">
      <c r="C33" s="29">
        <f>VLOOKUP(C15,BUDGET!$B:$C,2,)</f>
        <v>0</v>
      </c>
      <c r="D33" s="29">
        <f>VLOOKUP(D15,BUDGET!$B:$C,2,)</f>
        <v>0</v>
      </c>
      <c r="E33" s="30">
        <f t="shared" si="11"/>
        <v>0</v>
      </c>
      <c r="F33" s="29">
        <f>VLOOKUP(E15,BUDGET!$B:$C,2,)</f>
        <v>0</v>
      </c>
      <c r="G33" s="29">
        <f>VLOOKUP(F15,BUDGET!$B:$C,2,)</f>
        <v>0</v>
      </c>
      <c r="H33" s="30">
        <f t="shared" si="12"/>
        <v>0</v>
      </c>
      <c r="I33" s="29">
        <f>VLOOKUP(G15,BUDGET!$B:$C,2,)</f>
        <v>0</v>
      </c>
      <c r="J33" s="29">
        <f>VLOOKUP(H15,BUDGET!$B:$C,2,)</f>
        <v>0</v>
      </c>
      <c r="K33" s="30">
        <f t="shared" si="13"/>
        <v>0</v>
      </c>
      <c r="L33" s="29">
        <f>VLOOKUP(I15,BUDGET!$B:$C,2,)</f>
        <v>0</v>
      </c>
      <c r="M33" s="29">
        <f>VLOOKUP(J15,BUDGET!$B:$C,2,)</f>
        <v>0</v>
      </c>
      <c r="N33" s="30">
        <f t="shared" si="14"/>
        <v>0</v>
      </c>
      <c r="O33" s="29">
        <f>VLOOKUP(K15,BUDGET!$B:$C,2,)</f>
        <v>0</v>
      </c>
      <c r="P33" s="29">
        <f>VLOOKUP(L15,BUDGET!$B:$C,2,)</f>
        <v>0</v>
      </c>
      <c r="Q33" s="30">
        <f t="shared" si="15"/>
        <v>0</v>
      </c>
      <c r="R33" s="29">
        <f>VLOOKUP(M15,BUDGET!$B:$C,2,)</f>
        <v>0</v>
      </c>
      <c r="S33" s="29">
        <f>VLOOKUP(N15,BUDGET!$B:$C,2,)</f>
        <v>0</v>
      </c>
      <c r="T33" s="30">
        <f t="shared" si="16"/>
        <v>0</v>
      </c>
      <c r="U33" s="29">
        <f>VLOOKUP(O15,BUDGET!$B:$C,2,)</f>
        <v>0</v>
      </c>
      <c r="V33" s="29">
        <f>VLOOKUP(P15,BUDGET!$B:$C,2,)</f>
        <v>0</v>
      </c>
      <c r="W33" s="30">
        <f t="shared" si="17"/>
        <v>0</v>
      </c>
      <c r="X33" s="13">
        <f t="shared" si="18"/>
        <v>0</v>
      </c>
      <c r="AE33" s="13"/>
    </row>
    <row r="34" spans="2:31" hidden="1" x14ac:dyDescent="0.2">
      <c r="B34" s="80"/>
      <c r="C34" s="29">
        <f>VLOOKUP(C16,BUDGET!$B:$C,2,)</f>
        <v>0</v>
      </c>
      <c r="D34" s="29">
        <f>VLOOKUP(D16,BUDGET!$B:$C,2,)</f>
        <v>0</v>
      </c>
      <c r="E34" s="30">
        <f t="shared" ref="E34:E35" si="19">IF(D34-C34&gt;7,D34-C34-0.75,IF(D34-C34&gt;6,D34-C34-0.5,IF(D34-C34&lt;=6,D34-C34,FALSE)))</f>
        <v>0</v>
      </c>
      <c r="F34" s="29">
        <f>VLOOKUP(E16,BUDGET!$B:$C,2,)</f>
        <v>0</v>
      </c>
      <c r="G34" s="29">
        <f>VLOOKUP(F16,BUDGET!$B:$C,2,)</f>
        <v>0</v>
      </c>
      <c r="H34" s="30">
        <f t="shared" ref="H34:H35" si="20">IF(G34-F34&gt;7,G34-F34-0.75,IF(G34-F34&gt;6,G34-F34-0.5,IF(G34-F34&lt;=6,G34-F34,FALSE)))</f>
        <v>0</v>
      </c>
      <c r="I34" s="29">
        <f>VLOOKUP(G16,BUDGET!$B:$C,2,)</f>
        <v>0</v>
      </c>
      <c r="J34" s="29">
        <f>VLOOKUP(H16,BUDGET!$B:$C,2,)</f>
        <v>0</v>
      </c>
      <c r="K34" s="30">
        <f t="shared" ref="K34:K35" si="21">IF(J34-I34&gt;7,J34-I34-0.75,IF(J34-I34&gt;6,J34-I34-0.5,IF(J34-I34&lt;=6,J34-I34,FALSE)))</f>
        <v>0</v>
      </c>
      <c r="L34" s="29">
        <f>VLOOKUP(I16,BUDGET!$B:$C,2,)</f>
        <v>0</v>
      </c>
      <c r="M34" s="29">
        <f>VLOOKUP(J16,BUDGET!$B:$C,2,)</f>
        <v>0</v>
      </c>
      <c r="N34" s="30">
        <f t="shared" ref="N34:N35" si="22">IF(M34-L34&gt;7,M34-L34-0.75,IF(M34-L34&gt;6,M34-L34-0.5,IF(M34-L34&lt;=6,M34-L34,FALSE)))</f>
        <v>0</v>
      </c>
      <c r="O34" s="29">
        <f>VLOOKUP(K16,BUDGET!$B:$C,2,)</f>
        <v>0</v>
      </c>
      <c r="P34" s="29">
        <f>VLOOKUP(L16,BUDGET!$B:$C,2,)</f>
        <v>0</v>
      </c>
      <c r="Q34" s="30">
        <f t="shared" ref="Q34:Q35" si="23">IF(P34-O34&gt;7,P34-O34-0.75,IF(P34-O34&gt;6,P34-O34-0.5,IF(P34-O34&lt;=6,P34-O34,FALSE)))</f>
        <v>0</v>
      </c>
      <c r="R34" s="29">
        <f>VLOOKUP(M16,BUDGET!$B:$C,2,)</f>
        <v>0</v>
      </c>
      <c r="S34" s="29">
        <f>VLOOKUP(N16,BUDGET!$B:$C,2,)</f>
        <v>0</v>
      </c>
      <c r="T34" s="30">
        <f t="shared" ref="T34:T35" si="24">IF(S34-R34&gt;7,S34-R34-0.75,IF(S34-R34&gt;6,S34-R34-0.5,IF(S34-R34&lt;=6,S34-R34,FALSE)))</f>
        <v>0</v>
      </c>
      <c r="U34" s="29">
        <f>VLOOKUP(O16,BUDGET!$B:$C,2,)</f>
        <v>0</v>
      </c>
      <c r="V34" s="29">
        <f>VLOOKUP(P16,BUDGET!$B:$C,2,)</f>
        <v>0</v>
      </c>
      <c r="W34" s="30">
        <f t="shared" ref="W34:W35" si="25">IF(V34-U34&gt;7,V34-U34-0.75,IF(V34-U34&gt;6,V34-U34-0.5,IF(V34-U34&lt;=6,V34-U34,FALSE)))</f>
        <v>0</v>
      </c>
      <c r="X34" s="13">
        <f t="shared" ref="X34:X35" si="26">E34+H34+K34+N34+Q34+T34+W34</f>
        <v>0</v>
      </c>
      <c r="AE34" s="13"/>
    </row>
    <row r="35" spans="2:31" hidden="1" x14ac:dyDescent="0.2">
      <c r="B35" s="80"/>
      <c r="C35" s="29">
        <f>VLOOKUP(C17,BUDGET!$B:$C,2,)</f>
        <v>0</v>
      </c>
      <c r="D35" s="29">
        <f>VLOOKUP(D17,BUDGET!$B:$C,2,)</f>
        <v>0</v>
      </c>
      <c r="E35" s="30">
        <f t="shared" si="19"/>
        <v>0</v>
      </c>
      <c r="F35" s="29">
        <f>VLOOKUP(E17,BUDGET!$B:$C,2,)</f>
        <v>0</v>
      </c>
      <c r="G35" s="29">
        <f>VLOOKUP(F17,BUDGET!$B:$C,2,)</f>
        <v>0</v>
      </c>
      <c r="H35" s="30">
        <f t="shared" si="20"/>
        <v>0</v>
      </c>
      <c r="I35" s="29">
        <f>VLOOKUP(G17,BUDGET!$B:$C,2,)</f>
        <v>0</v>
      </c>
      <c r="J35" s="29">
        <f>VLOOKUP(H17,BUDGET!$B:$C,2,)</f>
        <v>0</v>
      </c>
      <c r="K35" s="30">
        <f t="shared" si="21"/>
        <v>0</v>
      </c>
      <c r="L35" s="29">
        <f>VLOOKUP(I17,BUDGET!$B:$C,2,)</f>
        <v>0</v>
      </c>
      <c r="M35" s="29">
        <f>VLOOKUP(J17,BUDGET!$B:$C,2,)</f>
        <v>0</v>
      </c>
      <c r="N35" s="30">
        <f t="shared" si="22"/>
        <v>0</v>
      </c>
      <c r="O35" s="29">
        <f>VLOOKUP(K17,BUDGET!$B:$C,2,)</f>
        <v>0</v>
      </c>
      <c r="P35" s="29">
        <f>VLOOKUP(L17,BUDGET!$B:$C,2,)</f>
        <v>0</v>
      </c>
      <c r="Q35" s="30">
        <f t="shared" si="23"/>
        <v>0</v>
      </c>
      <c r="R35" s="29">
        <f>VLOOKUP(M17,BUDGET!$B:$C,2,)</f>
        <v>0</v>
      </c>
      <c r="S35" s="29">
        <f>VLOOKUP(N17,BUDGET!$B:$C,2,)</f>
        <v>0</v>
      </c>
      <c r="T35" s="30">
        <f t="shared" si="24"/>
        <v>0</v>
      </c>
      <c r="U35" s="29">
        <f>VLOOKUP(O17,BUDGET!$B:$C,2,)</f>
        <v>0</v>
      </c>
      <c r="V35" s="29">
        <f>VLOOKUP(P17,BUDGET!$B:$C,2,)</f>
        <v>0</v>
      </c>
      <c r="W35" s="30">
        <f t="shared" si="25"/>
        <v>0</v>
      </c>
      <c r="X35" s="13">
        <f t="shared" si="26"/>
        <v>0</v>
      </c>
      <c r="AE35" s="13"/>
    </row>
    <row r="36" spans="2:31" hidden="1" x14ac:dyDescent="0.2">
      <c r="C36" s="29">
        <f>VLOOKUP(C18,BUDGET!$B:$C,2,)</f>
        <v>0</v>
      </c>
      <c r="D36" s="29">
        <f>VLOOKUP(D18,BUDGET!$B:$C,2,)</f>
        <v>0</v>
      </c>
      <c r="E36" s="30">
        <f t="shared" si="11"/>
        <v>0</v>
      </c>
      <c r="F36" s="29">
        <f>VLOOKUP(E18,BUDGET!$B:$C,2,)</f>
        <v>0</v>
      </c>
      <c r="G36" s="29">
        <f>VLOOKUP(F18,BUDGET!$B:$C,2,)</f>
        <v>0</v>
      </c>
      <c r="H36" s="30">
        <f t="shared" si="12"/>
        <v>0</v>
      </c>
      <c r="I36" s="29">
        <f>VLOOKUP(G18,BUDGET!$B:$C,2,)</f>
        <v>0</v>
      </c>
      <c r="J36" s="29">
        <f>VLOOKUP(H18,BUDGET!$B:$C,2,)</f>
        <v>0</v>
      </c>
      <c r="K36" s="30">
        <f t="shared" si="13"/>
        <v>0</v>
      </c>
      <c r="L36" s="29">
        <f>VLOOKUP(I18,BUDGET!$B:$C,2,)</f>
        <v>0</v>
      </c>
      <c r="M36" s="29">
        <f>VLOOKUP(J18,BUDGET!$B:$C,2,)</f>
        <v>0</v>
      </c>
      <c r="N36" s="30">
        <f t="shared" si="14"/>
        <v>0</v>
      </c>
      <c r="O36" s="29">
        <f>VLOOKUP(K18,BUDGET!$B:$C,2,)</f>
        <v>0</v>
      </c>
      <c r="P36" s="29">
        <f>VLOOKUP(L18,BUDGET!$B:$C,2,)</f>
        <v>0</v>
      </c>
      <c r="Q36" s="30">
        <f t="shared" si="15"/>
        <v>0</v>
      </c>
      <c r="R36" s="29">
        <f>VLOOKUP(M18,BUDGET!$B:$C,2,)</f>
        <v>0</v>
      </c>
      <c r="S36" s="29">
        <f>VLOOKUP(N18,BUDGET!$B:$C,2,)</f>
        <v>0</v>
      </c>
      <c r="T36" s="30">
        <f t="shared" si="16"/>
        <v>0</v>
      </c>
      <c r="U36" s="29">
        <f>VLOOKUP(O18,BUDGET!$B:$C,2,)</f>
        <v>0</v>
      </c>
      <c r="V36" s="29">
        <f>VLOOKUP(P18,BUDGET!$B:$C,2,)</f>
        <v>0</v>
      </c>
      <c r="W36" s="30">
        <f t="shared" si="17"/>
        <v>0</v>
      </c>
      <c r="X36" s="13">
        <f t="shared" si="18"/>
        <v>0</v>
      </c>
      <c r="AE36" s="13"/>
    </row>
    <row r="37" spans="2:31" hidden="1" x14ac:dyDescent="0.2">
      <c r="C37" s="79"/>
      <c r="D37" s="79"/>
      <c r="E37" s="79">
        <f>SUM(E23:E36)</f>
        <v>0</v>
      </c>
      <c r="F37" s="79"/>
      <c r="G37" s="79"/>
      <c r="H37" s="13">
        <f>SUM(H23:H36)</f>
        <v>0</v>
      </c>
      <c r="K37" s="13">
        <f>SUM(K23:K36)</f>
        <v>0</v>
      </c>
      <c r="N37" s="13">
        <f>SUM(N23:N36)</f>
        <v>0</v>
      </c>
      <c r="Q37" s="13">
        <f>SUM(Q23:Q36)</f>
        <v>0</v>
      </c>
      <c r="T37" s="13">
        <f>SUM(T23:T36)</f>
        <v>0</v>
      </c>
      <c r="W37" s="13">
        <f>SUM(W23:W36)</f>
        <v>0</v>
      </c>
      <c r="X37" s="13">
        <f t="shared" si="18"/>
        <v>0</v>
      </c>
      <c r="AE37" s="13"/>
    </row>
    <row r="38" spans="2:31" hidden="1" x14ac:dyDescent="0.2">
      <c r="AE38" s="13"/>
    </row>
    <row r="39" spans="2:31" ht="12.75" hidden="1" customHeight="1" x14ac:dyDescent="0.2"/>
    <row r="40" spans="2:31" ht="12.75" hidden="1" customHeight="1" x14ac:dyDescent="0.2"/>
    <row r="41" spans="2:31" ht="12.75" hidden="1" customHeight="1" x14ac:dyDescent="0.2"/>
    <row r="42" spans="2:31" ht="12.75" hidden="1" customHeight="1" x14ac:dyDescent="0.2"/>
    <row r="43" spans="2:31" ht="12.75" hidden="1" customHeight="1" x14ac:dyDescent="0.2"/>
    <row r="44" spans="2:31" ht="12.75" hidden="1" customHeight="1" x14ac:dyDescent="0.2"/>
    <row r="45" spans="2:31" ht="12.75" hidden="1" customHeight="1" x14ac:dyDescent="0.2"/>
    <row r="46" spans="2:31" ht="12.75" hidden="1" customHeight="1" x14ac:dyDescent="0.2"/>
    <row r="47" spans="2:31" ht="12.75" hidden="1" customHeight="1" x14ac:dyDescent="0.2"/>
    <row r="48" spans="2:31" ht="12.75" hidden="1" customHeight="1" x14ac:dyDescent="0.2"/>
    <row r="49" ht="12.75" hidden="1" customHeight="1" x14ac:dyDescent="0.2"/>
    <row r="50" ht="12.75" hidden="1" customHeight="1" x14ac:dyDescent="0.2"/>
    <row r="51" ht="12.75" hidden="1" customHeight="1" x14ac:dyDescent="0.2"/>
    <row r="52" ht="12.75" hidden="1" customHeight="1" x14ac:dyDescent="0.2"/>
    <row r="53" ht="12.75" hidden="1" customHeight="1" x14ac:dyDescent="0.2"/>
    <row r="54" ht="12.75" hidden="1" customHeight="1" x14ac:dyDescent="0.2"/>
    <row r="55" ht="12.75" hidden="1" customHeight="1" x14ac:dyDescent="0.2"/>
    <row r="56" ht="12.75" hidden="1" customHeight="1" x14ac:dyDescent="0.2"/>
    <row r="57" ht="12.75" hidden="1" customHeight="1" x14ac:dyDescent="0.2"/>
    <row r="58" ht="12.75" hidden="1" customHeight="1" x14ac:dyDescent="0.2"/>
    <row r="59" ht="12.75" hidden="1" customHeight="1" x14ac:dyDescent="0.2"/>
    <row r="60" ht="12.75" hidden="1" customHeight="1" x14ac:dyDescent="0.2"/>
    <row r="61" ht="12.75" hidden="1" customHeight="1" x14ac:dyDescent="0.2"/>
    <row r="62" ht="12.75" hidden="1" customHeight="1" x14ac:dyDescent="0.2"/>
    <row r="63" ht="12.75" hidden="1" customHeight="1" x14ac:dyDescent="0.2"/>
    <row r="64" ht="12.75" hidden="1" customHeight="1" x14ac:dyDescent="0.2"/>
    <row r="65" ht="12.75" hidden="1" customHeight="1" x14ac:dyDescent="0.2"/>
    <row r="66" ht="12.75" hidden="1" customHeight="1" x14ac:dyDescent="0.2"/>
    <row r="67" ht="12.75" hidden="1" customHeight="1" x14ac:dyDescent="0.2"/>
    <row r="68" ht="12.75" hidden="1" customHeight="1" x14ac:dyDescent="0.2"/>
    <row r="69" ht="12.75" hidden="1" customHeight="1" x14ac:dyDescent="0.2"/>
    <row r="70" ht="12.75" hidden="1" customHeight="1" x14ac:dyDescent="0.2"/>
    <row r="71" ht="12.75" hidden="1" customHeight="1" x14ac:dyDescent="0.2"/>
    <row r="72" ht="12.75" hidden="1" customHeight="1" x14ac:dyDescent="0.2"/>
    <row r="73" ht="12.75" hidden="1" customHeight="1" x14ac:dyDescent="0.2"/>
    <row r="74" ht="12.75" hidden="1" customHeight="1" x14ac:dyDescent="0.2"/>
    <row r="75" ht="12.75" hidden="1" customHeight="1" x14ac:dyDescent="0.2"/>
    <row r="76" ht="12.75" hidden="1" customHeight="1" x14ac:dyDescent="0.2"/>
    <row r="77" ht="12.75" hidden="1" customHeight="1" x14ac:dyDescent="0.2"/>
    <row r="78" ht="12.75" hidden="1" customHeight="1" x14ac:dyDescent="0.2"/>
    <row r="79" ht="12.75" hidden="1" customHeight="1" x14ac:dyDescent="0.2"/>
    <row r="80" ht="12.75" hidden="1" customHeight="1" x14ac:dyDescent="0.2"/>
    <row r="81" ht="12.75" hidden="1" customHeight="1" x14ac:dyDescent="0.2"/>
    <row r="82" ht="12.75" hidden="1" customHeight="1" x14ac:dyDescent="0.2"/>
    <row r="83" ht="12.75" hidden="1" customHeight="1" x14ac:dyDescent="0.2"/>
    <row r="84" ht="12.75" hidden="1" customHeight="1" x14ac:dyDescent="0.2"/>
    <row r="85" ht="12.75" hidden="1" customHeight="1" x14ac:dyDescent="0.2"/>
    <row r="86" ht="12.75" hidden="1" customHeight="1" x14ac:dyDescent="0.2"/>
    <row r="87" ht="12.75" hidden="1" customHeight="1" x14ac:dyDescent="0.2"/>
    <row r="88" ht="12.75" hidden="1" customHeight="1" x14ac:dyDescent="0.2"/>
    <row r="89" ht="12.75" hidden="1" customHeight="1" x14ac:dyDescent="0.2"/>
    <row r="90" ht="12.75" hidden="1" customHeight="1" x14ac:dyDescent="0.2"/>
    <row r="91" ht="12.75" hidden="1" customHeight="1" x14ac:dyDescent="0.2"/>
    <row r="92" ht="12.75" hidden="1" customHeight="1" x14ac:dyDescent="0.2"/>
    <row r="93" ht="12.75" hidden="1" customHeight="1" x14ac:dyDescent="0.2"/>
    <row r="94" ht="12.75" hidden="1" customHeight="1" x14ac:dyDescent="0.2"/>
    <row r="95" ht="12.75" hidden="1" customHeight="1" x14ac:dyDescent="0.2"/>
    <row r="96" ht="12.75" hidden="1" customHeight="1" x14ac:dyDescent="0.2"/>
    <row r="97" ht="12.75" hidden="1" customHeight="1" x14ac:dyDescent="0.2"/>
    <row r="98" ht="12.75" hidden="1" customHeight="1" x14ac:dyDescent="0.2"/>
    <row r="99" ht="12.75" hidden="1" customHeight="1" x14ac:dyDescent="0.2"/>
    <row r="100" ht="12.75" hidden="1" customHeight="1" x14ac:dyDescent="0.2"/>
    <row r="101" ht="12.75" hidden="1" customHeight="1" x14ac:dyDescent="0.2"/>
    <row r="102" ht="12.75" hidden="1" customHeight="1" x14ac:dyDescent="0.2"/>
    <row r="103" ht="12.75" hidden="1" customHeight="1" x14ac:dyDescent="0.2"/>
    <row r="104" ht="12.75" hidden="1" customHeight="1" x14ac:dyDescent="0.2"/>
    <row r="105" ht="12.75" hidden="1" customHeight="1" x14ac:dyDescent="0.2"/>
    <row r="106" ht="12.75" hidden="1" customHeight="1" x14ac:dyDescent="0.2"/>
    <row r="107" ht="12.75" hidden="1" customHeight="1" x14ac:dyDescent="0.2"/>
    <row r="108" ht="12.75" hidden="1" customHeight="1" x14ac:dyDescent="0.2"/>
    <row r="109" ht="12.75" hidden="1" customHeight="1" x14ac:dyDescent="0.2"/>
    <row r="110" ht="12.75" hidden="1" customHeight="1" x14ac:dyDescent="0.2"/>
    <row r="111" ht="12.75" hidden="1" customHeight="1" x14ac:dyDescent="0.2"/>
    <row r="112" ht="12.75" hidden="1" customHeight="1" x14ac:dyDescent="0.2"/>
    <row r="113" ht="12.75" hidden="1" customHeight="1" x14ac:dyDescent="0.2"/>
    <row r="114" ht="12.75" hidden="1" customHeight="1" x14ac:dyDescent="0.2"/>
    <row r="115" ht="12.75" hidden="1" customHeight="1" x14ac:dyDescent="0.2"/>
    <row r="116" ht="12.75" hidden="1" customHeight="1" x14ac:dyDescent="0.2"/>
    <row r="117" ht="12.75" hidden="1" customHeight="1" x14ac:dyDescent="0.2"/>
    <row r="118" ht="12.75" hidden="1" customHeight="1" x14ac:dyDescent="0.2"/>
    <row r="119" ht="12.75" hidden="1" customHeight="1" x14ac:dyDescent="0.2"/>
    <row r="120" ht="12.75" hidden="1" customHeight="1" x14ac:dyDescent="0.2"/>
    <row r="121" ht="12.75" hidden="1" customHeight="1" x14ac:dyDescent="0.2"/>
    <row r="122" ht="12.75" hidden="1" customHeight="1" x14ac:dyDescent="0.2"/>
    <row r="123" ht="12.75" hidden="1" customHeight="1" x14ac:dyDescent="0.2"/>
    <row r="124" ht="12.75" hidden="1" customHeight="1" x14ac:dyDescent="0.2"/>
    <row r="125" ht="12.75" hidden="1" customHeight="1" x14ac:dyDescent="0.2"/>
    <row r="126" ht="12.75" hidden="1" customHeight="1" x14ac:dyDescent="0.2"/>
    <row r="127" ht="12.75" hidden="1" customHeight="1" x14ac:dyDescent="0.2"/>
    <row r="128" ht="12.75" hidden="1" customHeight="1" x14ac:dyDescent="0.2"/>
    <row r="129" ht="12.75" hidden="1" customHeight="1" x14ac:dyDescent="0.2"/>
    <row r="130" ht="12.75" hidden="1" customHeight="1" x14ac:dyDescent="0.2"/>
    <row r="131" ht="12.75" hidden="1" customHeight="1" x14ac:dyDescent="0.2"/>
    <row r="132" ht="12.75" hidden="1" customHeight="1" x14ac:dyDescent="0.2"/>
    <row r="133" ht="12.75" hidden="1" customHeight="1" x14ac:dyDescent="0.2"/>
    <row r="134" ht="12.75" hidden="1" customHeight="1" x14ac:dyDescent="0.2"/>
    <row r="135" ht="12.75" hidden="1" customHeight="1" x14ac:dyDescent="0.2"/>
    <row r="136" ht="12.75" hidden="1" customHeight="1" x14ac:dyDescent="0.2"/>
    <row r="137" ht="12.75" hidden="1" customHeight="1" x14ac:dyDescent="0.2"/>
    <row r="138" ht="12.75" hidden="1" customHeight="1" x14ac:dyDescent="0.2"/>
    <row r="139" ht="12.75" hidden="1" customHeight="1" x14ac:dyDescent="0.2"/>
    <row r="140" ht="12.75" hidden="1" customHeight="1" x14ac:dyDescent="0.2"/>
    <row r="141" ht="12.75" hidden="1" customHeight="1" x14ac:dyDescent="0.2"/>
    <row r="142" ht="12.75" hidden="1" customHeight="1" x14ac:dyDescent="0.2"/>
    <row r="143" ht="12.75" hidden="1" customHeight="1" x14ac:dyDescent="0.2"/>
    <row r="144" ht="12.75" hidden="1" customHeight="1" x14ac:dyDescent="0.2"/>
    <row r="145" ht="12.75" hidden="1" customHeight="1" x14ac:dyDescent="0.2"/>
    <row r="146" ht="12.75" hidden="1" customHeight="1" x14ac:dyDescent="0.2"/>
    <row r="147" ht="12.75" hidden="1" customHeight="1" x14ac:dyDescent="0.2"/>
    <row r="148" ht="12.75" hidden="1" customHeight="1" x14ac:dyDescent="0.2"/>
    <row r="149" ht="12.75" hidden="1" customHeight="1" x14ac:dyDescent="0.2"/>
    <row r="150" ht="12.75" hidden="1" customHeight="1" x14ac:dyDescent="0.2"/>
    <row r="151" ht="12.75" hidden="1" customHeight="1" x14ac:dyDescent="0.2"/>
    <row r="152" ht="12.75" hidden="1" customHeight="1" x14ac:dyDescent="0.2"/>
    <row r="153" ht="12.75" hidden="1" customHeight="1" x14ac:dyDescent="0.2"/>
    <row r="154" ht="12.75" hidden="1" customHeight="1" x14ac:dyDescent="0.2"/>
    <row r="155" ht="12.75" hidden="1" customHeight="1" x14ac:dyDescent="0.2"/>
    <row r="156" ht="12.75" hidden="1" customHeight="1" x14ac:dyDescent="0.2"/>
    <row r="157" ht="12.75" hidden="1" customHeight="1" x14ac:dyDescent="0.2"/>
    <row r="158" ht="12.75" hidden="1" customHeight="1" x14ac:dyDescent="0.2"/>
    <row r="159" ht="12.75" hidden="1" customHeight="1" x14ac:dyDescent="0.2"/>
    <row r="160" ht="12.75" hidden="1" customHeight="1" x14ac:dyDescent="0.2"/>
    <row r="161" ht="12.75" hidden="1" customHeight="1" x14ac:dyDescent="0.2"/>
    <row r="162" ht="12.75" hidden="1" customHeight="1" x14ac:dyDescent="0.2"/>
    <row r="163" ht="12.75" hidden="1" customHeight="1" x14ac:dyDescent="0.2"/>
    <row r="164" ht="12.75" hidden="1" customHeight="1" x14ac:dyDescent="0.2"/>
    <row r="165" ht="12.75" hidden="1" customHeight="1" x14ac:dyDescent="0.2"/>
    <row r="166" ht="12.75" hidden="1" customHeight="1" x14ac:dyDescent="0.2"/>
    <row r="167" ht="12.75" hidden="1" customHeight="1" x14ac:dyDescent="0.2"/>
    <row r="168" ht="12.75" hidden="1" customHeight="1" x14ac:dyDescent="0.2"/>
    <row r="169" ht="12.75" hidden="1" customHeight="1" x14ac:dyDescent="0.2"/>
    <row r="170" ht="12.75" hidden="1" customHeight="1" x14ac:dyDescent="0.2"/>
    <row r="171" ht="12.75" hidden="1" customHeight="1" x14ac:dyDescent="0.2"/>
    <row r="172" ht="12.75" hidden="1" customHeight="1" x14ac:dyDescent="0.2"/>
    <row r="173" ht="12.75" hidden="1" customHeight="1" x14ac:dyDescent="0.2"/>
    <row r="174" ht="12.75" hidden="1" customHeight="1" x14ac:dyDescent="0.2"/>
    <row r="175" ht="12.75" hidden="1" customHeight="1" x14ac:dyDescent="0.2"/>
    <row r="176" ht="12.75" hidden="1" customHeight="1" x14ac:dyDescent="0.2"/>
    <row r="177" ht="12.75" hidden="1" customHeight="1" x14ac:dyDescent="0.2"/>
    <row r="178" ht="12.75" hidden="1" customHeight="1" x14ac:dyDescent="0.2"/>
    <row r="179" ht="12.75" hidden="1" customHeight="1" x14ac:dyDescent="0.2"/>
    <row r="180" ht="12.75" hidden="1" customHeight="1" x14ac:dyDescent="0.2"/>
    <row r="181" ht="12.75" hidden="1" customHeight="1" x14ac:dyDescent="0.2"/>
    <row r="182" ht="12.75" hidden="1" customHeight="1" x14ac:dyDescent="0.2"/>
    <row r="183" ht="12.75" hidden="1" customHeight="1" x14ac:dyDescent="0.2"/>
    <row r="184" ht="12.75" hidden="1" customHeight="1" x14ac:dyDescent="0.2"/>
    <row r="185" ht="12.75" hidden="1" customHeight="1" x14ac:dyDescent="0.2"/>
    <row r="186" ht="12.75" hidden="1" customHeight="1" x14ac:dyDescent="0.2"/>
    <row r="187" ht="12.75" hidden="1" customHeight="1" x14ac:dyDescent="0.2"/>
    <row r="188" ht="12.75" hidden="1" customHeight="1" x14ac:dyDescent="0.2"/>
    <row r="189" ht="12.75" hidden="1" customHeight="1" x14ac:dyDescent="0.2"/>
    <row r="190" ht="12.75" hidden="1" customHeight="1" x14ac:dyDescent="0.2"/>
    <row r="191" ht="12.75" hidden="1" customHeight="1" x14ac:dyDescent="0.2"/>
    <row r="192" ht="12.75" hidden="1" customHeight="1" x14ac:dyDescent="0.2"/>
    <row r="193" ht="12.75" hidden="1" customHeight="1" x14ac:dyDescent="0.2"/>
    <row r="194" ht="12.75" hidden="1" customHeight="1" x14ac:dyDescent="0.2"/>
    <row r="195" ht="12.75" hidden="1" customHeight="1" x14ac:dyDescent="0.2"/>
    <row r="196" ht="12.75" hidden="1" customHeight="1" x14ac:dyDescent="0.2"/>
    <row r="197" ht="12.75" hidden="1" customHeight="1" x14ac:dyDescent="0.2"/>
    <row r="198" ht="12.75" hidden="1" customHeight="1" x14ac:dyDescent="0.2"/>
    <row r="199" ht="12.75" hidden="1" customHeight="1" x14ac:dyDescent="0.2"/>
    <row r="200" ht="12.75" hidden="1" customHeight="1" x14ac:dyDescent="0.2"/>
    <row r="201" ht="12.75" hidden="1" customHeight="1" x14ac:dyDescent="0.2"/>
    <row r="202" ht="12.75" hidden="1" customHeight="1" x14ac:dyDescent="0.2"/>
    <row r="203" ht="12.75" hidden="1" customHeight="1" x14ac:dyDescent="0.2"/>
  </sheetData>
  <sheetProtection selectLockedCells="1"/>
  <mergeCells count="40">
    <mergeCell ref="J1:S2"/>
    <mergeCell ref="A3:A4"/>
    <mergeCell ref="B3:B4"/>
    <mergeCell ref="C3:D3"/>
    <mergeCell ref="E3:F3"/>
    <mergeCell ref="G3:H3"/>
    <mergeCell ref="I3:J3"/>
    <mergeCell ref="K3:L3"/>
    <mergeCell ref="M3:N3"/>
    <mergeCell ref="O3:P3"/>
    <mergeCell ref="Q3:Q4"/>
    <mergeCell ref="R3:R4"/>
    <mergeCell ref="C4:D4"/>
    <mergeCell ref="E4:F4"/>
    <mergeCell ref="G4:H4"/>
    <mergeCell ref="I4:J4"/>
    <mergeCell ref="K4:L4"/>
    <mergeCell ref="M4:N4"/>
    <mergeCell ref="O4:P4"/>
    <mergeCell ref="O19:P19"/>
    <mergeCell ref="M20:N20"/>
    <mergeCell ref="O20:P20"/>
    <mergeCell ref="M19:N19"/>
    <mergeCell ref="C20:D20"/>
    <mergeCell ref="E20:F20"/>
    <mergeCell ref="G20:H20"/>
    <mergeCell ref="I20:J20"/>
    <mergeCell ref="K20:L20"/>
    <mergeCell ref="C19:D19"/>
    <mergeCell ref="E19:F19"/>
    <mergeCell ref="G19:H19"/>
    <mergeCell ref="I19:J19"/>
    <mergeCell ref="K19:L19"/>
    <mergeCell ref="U22:W22"/>
    <mergeCell ref="C22:E22"/>
    <mergeCell ref="F22:H22"/>
    <mergeCell ref="I22:K22"/>
    <mergeCell ref="L22:N22"/>
    <mergeCell ref="O22:Q22"/>
    <mergeCell ref="R22:T22"/>
  </mergeCells>
  <conditionalFormatting sqref="R20:T20">
    <cfRule type="cellIs" dxfId="71" priority="7" operator="lessThanOrEqual">
      <formula>#REF!</formula>
    </cfRule>
    <cfRule type="cellIs" dxfId="70" priority="8" operator="greaterThan">
      <formula>#REF!</formula>
    </cfRule>
  </conditionalFormatting>
  <conditionalFormatting sqref="R19:T19">
    <cfRule type="cellIs" dxfId="69" priority="9" operator="greaterThan">
      <formula>#REF!</formula>
    </cfRule>
    <cfRule type="cellIs" dxfId="68" priority="10" operator="lessThanOrEqual">
      <formula>#REF!</formula>
    </cfRule>
  </conditionalFormatting>
  <dataValidations count="2">
    <dataValidation type="decimal" allowBlank="1" showInputMessage="1" showErrorMessage="1" sqref="A3:A4 C4:P4">
      <formula1>0</formula1>
      <formula2>24</formula2>
    </dataValidation>
    <dataValidation type="list" allowBlank="1" showInputMessage="1" showErrorMessage="1" sqref="C5:P18">
      <formula1>TIME</formula1>
    </dataValidation>
  </dataValidations>
  <printOptions horizontalCentered="1" verticalCentered="1"/>
  <pageMargins left="0.23622047244094491" right="0.23622047244094491" top="0.19685039370078741" bottom="0" header="0.31496062992125984" footer="0.31496062992125984"/>
  <pageSetup paperSize="9" scale="108" orientation="landscape" horizontalDpi="4294967293" r:id="rId1"/>
  <headerFooter alignWithMargins="0">
    <oddFooter>&amp;C&amp;D    &amp;T</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1"/>
  <sheetViews>
    <sheetView zoomScale="90" zoomScaleNormal="90" workbookViewId="0">
      <pane ySplit="13" topLeftCell="A14" activePane="bottomLeft" state="frozen"/>
      <selection pane="bottomLeft" activeCell="E43" sqref="E43"/>
    </sheetView>
  </sheetViews>
  <sheetFormatPr defaultRowHeight="12.75" x14ac:dyDescent="0.2"/>
  <cols>
    <col min="1" max="1" width="1.5703125" style="43" customWidth="1"/>
    <col min="2" max="2" width="10.7109375" style="77" customWidth="1"/>
    <col min="3" max="3" width="16.7109375" style="43" customWidth="1"/>
    <col min="4" max="4" width="10.7109375" style="43" customWidth="1"/>
    <col min="5" max="5" width="16.5703125" style="43" customWidth="1"/>
    <col min="6" max="6" width="12" style="43" customWidth="1"/>
    <col min="7" max="7" width="10.7109375" style="43" customWidth="1"/>
    <col min="8" max="8" width="8.7109375" style="43" hidden="1" customWidth="1"/>
    <col min="9" max="9" width="55.42578125" style="43" customWidth="1"/>
    <col min="10" max="10" width="1.42578125" style="43" customWidth="1"/>
    <col min="11" max="11" width="1.5703125" style="43" customWidth="1"/>
    <col min="12" max="256" width="9.140625" style="43"/>
    <col min="257" max="257" width="1.5703125" style="43" customWidth="1"/>
    <col min="258" max="258" width="10.7109375" style="43" customWidth="1"/>
    <col min="259" max="259" width="16.7109375" style="43" customWidth="1"/>
    <col min="260" max="260" width="10.7109375" style="43" customWidth="1"/>
    <col min="261" max="261" width="16.5703125" style="43" customWidth="1"/>
    <col min="262" max="262" width="12" style="43" customWidth="1"/>
    <col min="263" max="263" width="10.7109375" style="43" customWidth="1"/>
    <col min="264" max="264" width="0" style="43" hidden="1" customWidth="1"/>
    <col min="265" max="265" width="55.42578125" style="43" customWidth="1"/>
    <col min="266" max="266" width="1.42578125" style="43" customWidth="1"/>
    <col min="267" max="267" width="1.5703125" style="43" customWidth="1"/>
    <col min="268" max="512" width="9.140625" style="43"/>
    <col min="513" max="513" width="1.5703125" style="43" customWidth="1"/>
    <col min="514" max="514" width="10.7109375" style="43" customWidth="1"/>
    <col min="515" max="515" width="16.7109375" style="43" customWidth="1"/>
    <col min="516" max="516" width="10.7109375" style="43" customWidth="1"/>
    <col min="517" max="517" width="16.5703125" style="43" customWidth="1"/>
    <col min="518" max="518" width="12" style="43" customWidth="1"/>
    <col min="519" max="519" width="10.7109375" style="43" customWidth="1"/>
    <col min="520" max="520" width="0" style="43" hidden="1" customWidth="1"/>
    <col min="521" max="521" width="55.42578125" style="43" customWidth="1"/>
    <col min="522" max="522" width="1.42578125" style="43" customWidth="1"/>
    <col min="523" max="523" width="1.5703125" style="43" customWidth="1"/>
    <col min="524" max="768" width="9.140625" style="43"/>
    <col min="769" max="769" width="1.5703125" style="43" customWidth="1"/>
    <col min="770" max="770" width="10.7109375" style="43" customWidth="1"/>
    <col min="771" max="771" width="16.7109375" style="43" customWidth="1"/>
    <col min="772" max="772" width="10.7109375" style="43" customWidth="1"/>
    <col min="773" max="773" width="16.5703125" style="43" customWidth="1"/>
    <col min="774" max="774" width="12" style="43" customWidth="1"/>
    <col min="775" max="775" width="10.7109375" style="43" customWidth="1"/>
    <col min="776" max="776" width="0" style="43" hidden="1" customWidth="1"/>
    <col min="777" max="777" width="55.42578125" style="43" customWidth="1"/>
    <col min="778" max="778" width="1.42578125" style="43" customWidth="1"/>
    <col min="779" max="779" width="1.5703125" style="43" customWidth="1"/>
    <col min="780" max="1024" width="9.140625" style="43"/>
    <col min="1025" max="1025" width="1.5703125" style="43" customWidth="1"/>
    <col min="1026" max="1026" width="10.7109375" style="43" customWidth="1"/>
    <col min="1027" max="1027" width="16.7109375" style="43" customWidth="1"/>
    <col min="1028" max="1028" width="10.7109375" style="43" customWidth="1"/>
    <col min="1029" max="1029" width="16.5703125" style="43" customWidth="1"/>
    <col min="1030" max="1030" width="12" style="43" customWidth="1"/>
    <col min="1031" max="1031" width="10.7109375" style="43" customWidth="1"/>
    <col min="1032" max="1032" width="0" style="43" hidden="1" customWidth="1"/>
    <col min="1033" max="1033" width="55.42578125" style="43" customWidth="1"/>
    <col min="1034" max="1034" width="1.42578125" style="43" customWidth="1"/>
    <col min="1035" max="1035" width="1.5703125" style="43" customWidth="1"/>
    <col min="1036" max="1280" width="9.140625" style="43"/>
    <col min="1281" max="1281" width="1.5703125" style="43" customWidth="1"/>
    <col min="1282" max="1282" width="10.7109375" style="43" customWidth="1"/>
    <col min="1283" max="1283" width="16.7109375" style="43" customWidth="1"/>
    <col min="1284" max="1284" width="10.7109375" style="43" customWidth="1"/>
    <col min="1285" max="1285" width="16.5703125" style="43" customWidth="1"/>
    <col min="1286" max="1286" width="12" style="43" customWidth="1"/>
    <col min="1287" max="1287" width="10.7109375" style="43" customWidth="1"/>
    <col min="1288" max="1288" width="0" style="43" hidden="1" customWidth="1"/>
    <col min="1289" max="1289" width="55.42578125" style="43" customWidth="1"/>
    <col min="1290" max="1290" width="1.42578125" style="43" customWidth="1"/>
    <col min="1291" max="1291" width="1.5703125" style="43" customWidth="1"/>
    <col min="1292" max="1536" width="9.140625" style="43"/>
    <col min="1537" max="1537" width="1.5703125" style="43" customWidth="1"/>
    <col min="1538" max="1538" width="10.7109375" style="43" customWidth="1"/>
    <col min="1539" max="1539" width="16.7109375" style="43" customWidth="1"/>
    <col min="1540" max="1540" width="10.7109375" style="43" customWidth="1"/>
    <col min="1541" max="1541" width="16.5703125" style="43" customWidth="1"/>
    <col min="1542" max="1542" width="12" style="43" customWidth="1"/>
    <col min="1543" max="1543" width="10.7109375" style="43" customWidth="1"/>
    <col min="1544" max="1544" width="0" style="43" hidden="1" customWidth="1"/>
    <col min="1545" max="1545" width="55.42578125" style="43" customWidth="1"/>
    <col min="1546" max="1546" width="1.42578125" style="43" customWidth="1"/>
    <col min="1547" max="1547" width="1.5703125" style="43" customWidth="1"/>
    <col min="1548" max="1792" width="9.140625" style="43"/>
    <col min="1793" max="1793" width="1.5703125" style="43" customWidth="1"/>
    <col min="1794" max="1794" width="10.7109375" style="43" customWidth="1"/>
    <col min="1795" max="1795" width="16.7109375" style="43" customWidth="1"/>
    <col min="1796" max="1796" width="10.7109375" style="43" customWidth="1"/>
    <col min="1797" max="1797" width="16.5703125" style="43" customWidth="1"/>
    <col min="1798" max="1798" width="12" style="43" customWidth="1"/>
    <col min="1799" max="1799" width="10.7109375" style="43" customWidth="1"/>
    <col min="1800" max="1800" width="0" style="43" hidden="1" customWidth="1"/>
    <col min="1801" max="1801" width="55.42578125" style="43" customWidth="1"/>
    <col min="1802" max="1802" width="1.42578125" style="43" customWidth="1"/>
    <col min="1803" max="1803" width="1.5703125" style="43" customWidth="1"/>
    <col min="1804" max="2048" width="9.140625" style="43"/>
    <col min="2049" max="2049" width="1.5703125" style="43" customWidth="1"/>
    <col min="2050" max="2050" width="10.7109375" style="43" customWidth="1"/>
    <col min="2051" max="2051" width="16.7109375" style="43" customWidth="1"/>
    <col min="2052" max="2052" width="10.7109375" style="43" customWidth="1"/>
    <col min="2053" max="2053" width="16.5703125" style="43" customWidth="1"/>
    <col min="2054" max="2054" width="12" style="43" customWidth="1"/>
    <col min="2055" max="2055" width="10.7109375" style="43" customWidth="1"/>
    <col min="2056" max="2056" width="0" style="43" hidden="1" customWidth="1"/>
    <col min="2057" max="2057" width="55.42578125" style="43" customWidth="1"/>
    <col min="2058" max="2058" width="1.42578125" style="43" customWidth="1"/>
    <col min="2059" max="2059" width="1.5703125" style="43" customWidth="1"/>
    <col min="2060" max="2304" width="9.140625" style="43"/>
    <col min="2305" max="2305" width="1.5703125" style="43" customWidth="1"/>
    <col min="2306" max="2306" width="10.7109375" style="43" customWidth="1"/>
    <col min="2307" max="2307" width="16.7109375" style="43" customWidth="1"/>
    <col min="2308" max="2308" width="10.7109375" style="43" customWidth="1"/>
    <col min="2309" max="2309" width="16.5703125" style="43" customWidth="1"/>
    <col min="2310" max="2310" width="12" style="43" customWidth="1"/>
    <col min="2311" max="2311" width="10.7109375" style="43" customWidth="1"/>
    <col min="2312" max="2312" width="0" style="43" hidden="1" customWidth="1"/>
    <col min="2313" max="2313" width="55.42578125" style="43" customWidth="1"/>
    <col min="2314" max="2314" width="1.42578125" style="43" customWidth="1"/>
    <col min="2315" max="2315" width="1.5703125" style="43" customWidth="1"/>
    <col min="2316" max="2560" width="9.140625" style="43"/>
    <col min="2561" max="2561" width="1.5703125" style="43" customWidth="1"/>
    <col min="2562" max="2562" width="10.7109375" style="43" customWidth="1"/>
    <col min="2563" max="2563" width="16.7109375" style="43" customWidth="1"/>
    <col min="2564" max="2564" width="10.7109375" style="43" customWidth="1"/>
    <col min="2565" max="2565" width="16.5703125" style="43" customWidth="1"/>
    <col min="2566" max="2566" width="12" style="43" customWidth="1"/>
    <col min="2567" max="2567" width="10.7109375" style="43" customWidth="1"/>
    <col min="2568" max="2568" width="0" style="43" hidden="1" customWidth="1"/>
    <col min="2569" max="2569" width="55.42578125" style="43" customWidth="1"/>
    <col min="2570" max="2570" width="1.42578125" style="43" customWidth="1"/>
    <col min="2571" max="2571" width="1.5703125" style="43" customWidth="1"/>
    <col min="2572" max="2816" width="9.140625" style="43"/>
    <col min="2817" max="2817" width="1.5703125" style="43" customWidth="1"/>
    <col min="2818" max="2818" width="10.7109375" style="43" customWidth="1"/>
    <col min="2819" max="2819" width="16.7109375" style="43" customWidth="1"/>
    <col min="2820" max="2820" width="10.7109375" style="43" customWidth="1"/>
    <col min="2821" max="2821" width="16.5703125" style="43" customWidth="1"/>
    <col min="2822" max="2822" width="12" style="43" customWidth="1"/>
    <col min="2823" max="2823" width="10.7109375" style="43" customWidth="1"/>
    <col min="2824" max="2824" width="0" style="43" hidden="1" customWidth="1"/>
    <col min="2825" max="2825" width="55.42578125" style="43" customWidth="1"/>
    <col min="2826" max="2826" width="1.42578125" style="43" customWidth="1"/>
    <col min="2827" max="2827" width="1.5703125" style="43" customWidth="1"/>
    <col min="2828" max="3072" width="9.140625" style="43"/>
    <col min="3073" max="3073" width="1.5703125" style="43" customWidth="1"/>
    <col min="3074" max="3074" width="10.7109375" style="43" customWidth="1"/>
    <col min="3075" max="3075" width="16.7109375" style="43" customWidth="1"/>
    <col min="3076" max="3076" width="10.7109375" style="43" customWidth="1"/>
    <col min="3077" max="3077" width="16.5703125" style="43" customWidth="1"/>
    <col min="3078" max="3078" width="12" style="43" customWidth="1"/>
    <col min="3079" max="3079" width="10.7109375" style="43" customWidth="1"/>
    <col min="3080" max="3080" width="0" style="43" hidden="1" customWidth="1"/>
    <col min="3081" max="3081" width="55.42578125" style="43" customWidth="1"/>
    <col min="3082" max="3082" width="1.42578125" style="43" customWidth="1"/>
    <col min="3083" max="3083" width="1.5703125" style="43" customWidth="1"/>
    <col min="3084" max="3328" width="9.140625" style="43"/>
    <col min="3329" max="3329" width="1.5703125" style="43" customWidth="1"/>
    <col min="3330" max="3330" width="10.7109375" style="43" customWidth="1"/>
    <col min="3331" max="3331" width="16.7109375" style="43" customWidth="1"/>
    <col min="3332" max="3332" width="10.7109375" style="43" customWidth="1"/>
    <col min="3333" max="3333" width="16.5703125" style="43" customWidth="1"/>
    <col min="3334" max="3334" width="12" style="43" customWidth="1"/>
    <col min="3335" max="3335" width="10.7109375" style="43" customWidth="1"/>
    <col min="3336" max="3336" width="0" style="43" hidden="1" customWidth="1"/>
    <col min="3337" max="3337" width="55.42578125" style="43" customWidth="1"/>
    <col min="3338" max="3338" width="1.42578125" style="43" customWidth="1"/>
    <col min="3339" max="3339" width="1.5703125" style="43" customWidth="1"/>
    <col min="3340" max="3584" width="9.140625" style="43"/>
    <col min="3585" max="3585" width="1.5703125" style="43" customWidth="1"/>
    <col min="3586" max="3586" width="10.7109375" style="43" customWidth="1"/>
    <col min="3587" max="3587" width="16.7109375" style="43" customWidth="1"/>
    <col min="3588" max="3588" width="10.7109375" style="43" customWidth="1"/>
    <col min="3589" max="3589" width="16.5703125" style="43" customWidth="1"/>
    <col min="3590" max="3590" width="12" style="43" customWidth="1"/>
    <col min="3591" max="3591" width="10.7109375" style="43" customWidth="1"/>
    <col min="3592" max="3592" width="0" style="43" hidden="1" customWidth="1"/>
    <col min="3593" max="3593" width="55.42578125" style="43" customWidth="1"/>
    <col min="3594" max="3594" width="1.42578125" style="43" customWidth="1"/>
    <col min="3595" max="3595" width="1.5703125" style="43" customWidth="1"/>
    <col min="3596" max="3840" width="9.140625" style="43"/>
    <col min="3841" max="3841" width="1.5703125" style="43" customWidth="1"/>
    <col min="3842" max="3842" width="10.7109375" style="43" customWidth="1"/>
    <col min="3843" max="3843" width="16.7109375" style="43" customWidth="1"/>
    <col min="3844" max="3844" width="10.7109375" style="43" customWidth="1"/>
    <col min="3845" max="3845" width="16.5703125" style="43" customWidth="1"/>
    <col min="3846" max="3846" width="12" style="43" customWidth="1"/>
    <col min="3847" max="3847" width="10.7109375" style="43" customWidth="1"/>
    <col min="3848" max="3848" width="0" style="43" hidden="1" customWidth="1"/>
    <col min="3849" max="3849" width="55.42578125" style="43" customWidth="1"/>
    <col min="3850" max="3850" width="1.42578125" style="43" customWidth="1"/>
    <col min="3851" max="3851" width="1.5703125" style="43" customWidth="1"/>
    <col min="3852" max="4096" width="9.140625" style="43"/>
    <col min="4097" max="4097" width="1.5703125" style="43" customWidth="1"/>
    <col min="4098" max="4098" width="10.7109375" style="43" customWidth="1"/>
    <col min="4099" max="4099" width="16.7109375" style="43" customWidth="1"/>
    <col min="4100" max="4100" width="10.7109375" style="43" customWidth="1"/>
    <col min="4101" max="4101" width="16.5703125" style="43" customWidth="1"/>
    <col min="4102" max="4102" width="12" style="43" customWidth="1"/>
    <col min="4103" max="4103" width="10.7109375" style="43" customWidth="1"/>
    <col min="4104" max="4104" width="0" style="43" hidden="1" customWidth="1"/>
    <col min="4105" max="4105" width="55.42578125" style="43" customWidth="1"/>
    <col min="4106" max="4106" width="1.42578125" style="43" customWidth="1"/>
    <col min="4107" max="4107" width="1.5703125" style="43" customWidth="1"/>
    <col min="4108" max="4352" width="9.140625" style="43"/>
    <col min="4353" max="4353" width="1.5703125" style="43" customWidth="1"/>
    <col min="4354" max="4354" width="10.7109375" style="43" customWidth="1"/>
    <col min="4355" max="4355" width="16.7109375" style="43" customWidth="1"/>
    <col min="4356" max="4356" width="10.7109375" style="43" customWidth="1"/>
    <col min="4357" max="4357" width="16.5703125" style="43" customWidth="1"/>
    <col min="4358" max="4358" width="12" style="43" customWidth="1"/>
    <col min="4359" max="4359" width="10.7109375" style="43" customWidth="1"/>
    <col min="4360" max="4360" width="0" style="43" hidden="1" customWidth="1"/>
    <col min="4361" max="4361" width="55.42578125" style="43" customWidth="1"/>
    <col min="4362" max="4362" width="1.42578125" style="43" customWidth="1"/>
    <col min="4363" max="4363" width="1.5703125" style="43" customWidth="1"/>
    <col min="4364" max="4608" width="9.140625" style="43"/>
    <col min="4609" max="4609" width="1.5703125" style="43" customWidth="1"/>
    <col min="4610" max="4610" width="10.7109375" style="43" customWidth="1"/>
    <col min="4611" max="4611" width="16.7109375" style="43" customWidth="1"/>
    <col min="4612" max="4612" width="10.7109375" style="43" customWidth="1"/>
    <col min="4613" max="4613" width="16.5703125" style="43" customWidth="1"/>
    <col min="4614" max="4614" width="12" style="43" customWidth="1"/>
    <col min="4615" max="4615" width="10.7109375" style="43" customWidth="1"/>
    <col min="4616" max="4616" width="0" style="43" hidden="1" customWidth="1"/>
    <col min="4617" max="4617" width="55.42578125" style="43" customWidth="1"/>
    <col min="4618" max="4618" width="1.42578125" style="43" customWidth="1"/>
    <col min="4619" max="4619" width="1.5703125" style="43" customWidth="1"/>
    <col min="4620" max="4864" width="9.140625" style="43"/>
    <col min="4865" max="4865" width="1.5703125" style="43" customWidth="1"/>
    <col min="4866" max="4866" width="10.7109375" style="43" customWidth="1"/>
    <col min="4867" max="4867" width="16.7109375" style="43" customWidth="1"/>
    <col min="4868" max="4868" width="10.7109375" style="43" customWidth="1"/>
    <col min="4869" max="4869" width="16.5703125" style="43" customWidth="1"/>
    <col min="4870" max="4870" width="12" style="43" customWidth="1"/>
    <col min="4871" max="4871" width="10.7109375" style="43" customWidth="1"/>
    <col min="4872" max="4872" width="0" style="43" hidden="1" customWidth="1"/>
    <col min="4873" max="4873" width="55.42578125" style="43" customWidth="1"/>
    <col min="4874" max="4874" width="1.42578125" style="43" customWidth="1"/>
    <col min="4875" max="4875" width="1.5703125" style="43" customWidth="1"/>
    <col min="4876" max="5120" width="9.140625" style="43"/>
    <col min="5121" max="5121" width="1.5703125" style="43" customWidth="1"/>
    <col min="5122" max="5122" width="10.7109375" style="43" customWidth="1"/>
    <col min="5123" max="5123" width="16.7109375" style="43" customWidth="1"/>
    <col min="5124" max="5124" width="10.7109375" style="43" customWidth="1"/>
    <col min="5125" max="5125" width="16.5703125" style="43" customWidth="1"/>
    <col min="5126" max="5126" width="12" style="43" customWidth="1"/>
    <col min="5127" max="5127" width="10.7109375" style="43" customWidth="1"/>
    <col min="5128" max="5128" width="0" style="43" hidden="1" customWidth="1"/>
    <col min="5129" max="5129" width="55.42578125" style="43" customWidth="1"/>
    <col min="5130" max="5130" width="1.42578125" style="43" customWidth="1"/>
    <col min="5131" max="5131" width="1.5703125" style="43" customWidth="1"/>
    <col min="5132" max="5376" width="9.140625" style="43"/>
    <col min="5377" max="5377" width="1.5703125" style="43" customWidth="1"/>
    <col min="5378" max="5378" width="10.7109375" style="43" customWidth="1"/>
    <col min="5379" max="5379" width="16.7109375" style="43" customWidth="1"/>
    <col min="5380" max="5380" width="10.7109375" style="43" customWidth="1"/>
    <col min="5381" max="5381" width="16.5703125" style="43" customWidth="1"/>
    <col min="5382" max="5382" width="12" style="43" customWidth="1"/>
    <col min="5383" max="5383" width="10.7109375" style="43" customWidth="1"/>
    <col min="5384" max="5384" width="0" style="43" hidden="1" customWidth="1"/>
    <col min="5385" max="5385" width="55.42578125" style="43" customWidth="1"/>
    <col min="5386" max="5386" width="1.42578125" style="43" customWidth="1"/>
    <col min="5387" max="5387" width="1.5703125" style="43" customWidth="1"/>
    <col min="5388" max="5632" width="9.140625" style="43"/>
    <col min="5633" max="5633" width="1.5703125" style="43" customWidth="1"/>
    <col min="5634" max="5634" width="10.7109375" style="43" customWidth="1"/>
    <col min="5635" max="5635" width="16.7109375" style="43" customWidth="1"/>
    <col min="5636" max="5636" width="10.7109375" style="43" customWidth="1"/>
    <col min="5637" max="5637" width="16.5703125" style="43" customWidth="1"/>
    <col min="5638" max="5638" width="12" style="43" customWidth="1"/>
    <col min="5639" max="5639" width="10.7109375" style="43" customWidth="1"/>
    <col min="5640" max="5640" width="0" style="43" hidden="1" customWidth="1"/>
    <col min="5641" max="5641" width="55.42578125" style="43" customWidth="1"/>
    <col min="5642" max="5642" width="1.42578125" style="43" customWidth="1"/>
    <col min="5643" max="5643" width="1.5703125" style="43" customWidth="1"/>
    <col min="5644" max="5888" width="9.140625" style="43"/>
    <col min="5889" max="5889" width="1.5703125" style="43" customWidth="1"/>
    <col min="5890" max="5890" width="10.7109375" style="43" customWidth="1"/>
    <col min="5891" max="5891" width="16.7109375" style="43" customWidth="1"/>
    <col min="5892" max="5892" width="10.7109375" style="43" customWidth="1"/>
    <col min="5893" max="5893" width="16.5703125" style="43" customWidth="1"/>
    <col min="5894" max="5894" width="12" style="43" customWidth="1"/>
    <col min="5895" max="5895" width="10.7109375" style="43" customWidth="1"/>
    <col min="5896" max="5896" width="0" style="43" hidden="1" customWidth="1"/>
    <col min="5897" max="5897" width="55.42578125" style="43" customWidth="1"/>
    <col min="5898" max="5898" width="1.42578125" style="43" customWidth="1"/>
    <col min="5899" max="5899" width="1.5703125" style="43" customWidth="1"/>
    <col min="5900" max="6144" width="9.140625" style="43"/>
    <col min="6145" max="6145" width="1.5703125" style="43" customWidth="1"/>
    <col min="6146" max="6146" width="10.7109375" style="43" customWidth="1"/>
    <col min="6147" max="6147" width="16.7109375" style="43" customWidth="1"/>
    <col min="6148" max="6148" width="10.7109375" style="43" customWidth="1"/>
    <col min="6149" max="6149" width="16.5703125" style="43" customWidth="1"/>
    <col min="6150" max="6150" width="12" style="43" customWidth="1"/>
    <col min="6151" max="6151" width="10.7109375" style="43" customWidth="1"/>
    <col min="6152" max="6152" width="0" style="43" hidden="1" customWidth="1"/>
    <col min="6153" max="6153" width="55.42578125" style="43" customWidth="1"/>
    <col min="6154" max="6154" width="1.42578125" style="43" customWidth="1"/>
    <col min="6155" max="6155" width="1.5703125" style="43" customWidth="1"/>
    <col min="6156" max="6400" width="9.140625" style="43"/>
    <col min="6401" max="6401" width="1.5703125" style="43" customWidth="1"/>
    <col min="6402" max="6402" width="10.7109375" style="43" customWidth="1"/>
    <col min="6403" max="6403" width="16.7109375" style="43" customWidth="1"/>
    <col min="6404" max="6404" width="10.7109375" style="43" customWidth="1"/>
    <col min="6405" max="6405" width="16.5703125" style="43" customWidth="1"/>
    <col min="6406" max="6406" width="12" style="43" customWidth="1"/>
    <col min="6407" max="6407" width="10.7109375" style="43" customWidth="1"/>
    <col min="6408" max="6408" width="0" style="43" hidden="1" customWidth="1"/>
    <col min="6409" max="6409" width="55.42578125" style="43" customWidth="1"/>
    <col min="6410" max="6410" width="1.42578125" style="43" customWidth="1"/>
    <col min="6411" max="6411" width="1.5703125" style="43" customWidth="1"/>
    <col min="6412" max="6656" width="9.140625" style="43"/>
    <col min="6657" max="6657" width="1.5703125" style="43" customWidth="1"/>
    <col min="6658" max="6658" width="10.7109375" style="43" customWidth="1"/>
    <col min="6659" max="6659" width="16.7109375" style="43" customWidth="1"/>
    <col min="6660" max="6660" width="10.7109375" style="43" customWidth="1"/>
    <col min="6661" max="6661" width="16.5703125" style="43" customWidth="1"/>
    <col min="6662" max="6662" width="12" style="43" customWidth="1"/>
    <col min="6663" max="6663" width="10.7109375" style="43" customWidth="1"/>
    <col min="6664" max="6664" width="0" style="43" hidden="1" customWidth="1"/>
    <col min="6665" max="6665" width="55.42578125" style="43" customWidth="1"/>
    <col min="6666" max="6666" width="1.42578125" style="43" customWidth="1"/>
    <col min="6667" max="6667" width="1.5703125" style="43" customWidth="1"/>
    <col min="6668" max="6912" width="9.140625" style="43"/>
    <col min="6913" max="6913" width="1.5703125" style="43" customWidth="1"/>
    <col min="6914" max="6914" width="10.7109375" style="43" customWidth="1"/>
    <col min="6915" max="6915" width="16.7109375" style="43" customWidth="1"/>
    <col min="6916" max="6916" width="10.7109375" style="43" customWidth="1"/>
    <col min="6917" max="6917" width="16.5703125" style="43" customWidth="1"/>
    <col min="6918" max="6918" width="12" style="43" customWidth="1"/>
    <col min="6919" max="6919" width="10.7109375" style="43" customWidth="1"/>
    <col min="6920" max="6920" width="0" style="43" hidden="1" customWidth="1"/>
    <col min="6921" max="6921" width="55.42578125" style="43" customWidth="1"/>
    <col min="6922" max="6922" width="1.42578125" style="43" customWidth="1"/>
    <col min="6923" max="6923" width="1.5703125" style="43" customWidth="1"/>
    <col min="6924" max="7168" width="9.140625" style="43"/>
    <col min="7169" max="7169" width="1.5703125" style="43" customWidth="1"/>
    <col min="7170" max="7170" width="10.7109375" style="43" customWidth="1"/>
    <col min="7171" max="7171" width="16.7109375" style="43" customWidth="1"/>
    <col min="7172" max="7172" width="10.7109375" style="43" customWidth="1"/>
    <col min="7173" max="7173" width="16.5703125" style="43" customWidth="1"/>
    <col min="7174" max="7174" width="12" style="43" customWidth="1"/>
    <col min="7175" max="7175" width="10.7109375" style="43" customWidth="1"/>
    <col min="7176" max="7176" width="0" style="43" hidden="1" customWidth="1"/>
    <col min="7177" max="7177" width="55.42578125" style="43" customWidth="1"/>
    <col min="7178" max="7178" width="1.42578125" style="43" customWidth="1"/>
    <col min="7179" max="7179" width="1.5703125" style="43" customWidth="1"/>
    <col min="7180" max="7424" width="9.140625" style="43"/>
    <col min="7425" max="7425" width="1.5703125" style="43" customWidth="1"/>
    <col min="7426" max="7426" width="10.7109375" style="43" customWidth="1"/>
    <col min="7427" max="7427" width="16.7109375" style="43" customWidth="1"/>
    <col min="7428" max="7428" width="10.7109375" style="43" customWidth="1"/>
    <col min="7429" max="7429" width="16.5703125" style="43" customWidth="1"/>
    <col min="7430" max="7430" width="12" style="43" customWidth="1"/>
    <col min="7431" max="7431" width="10.7109375" style="43" customWidth="1"/>
    <col min="7432" max="7432" width="0" style="43" hidden="1" customWidth="1"/>
    <col min="7433" max="7433" width="55.42578125" style="43" customWidth="1"/>
    <col min="7434" max="7434" width="1.42578125" style="43" customWidth="1"/>
    <col min="7435" max="7435" width="1.5703125" style="43" customWidth="1"/>
    <col min="7436" max="7680" width="9.140625" style="43"/>
    <col min="7681" max="7681" width="1.5703125" style="43" customWidth="1"/>
    <col min="7682" max="7682" width="10.7109375" style="43" customWidth="1"/>
    <col min="7683" max="7683" width="16.7109375" style="43" customWidth="1"/>
    <col min="7684" max="7684" width="10.7109375" style="43" customWidth="1"/>
    <col min="7685" max="7685" width="16.5703125" style="43" customWidth="1"/>
    <col min="7686" max="7686" width="12" style="43" customWidth="1"/>
    <col min="7687" max="7687" width="10.7109375" style="43" customWidth="1"/>
    <col min="7688" max="7688" width="0" style="43" hidden="1" customWidth="1"/>
    <col min="7689" max="7689" width="55.42578125" style="43" customWidth="1"/>
    <col min="7690" max="7690" width="1.42578125" style="43" customWidth="1"/>
    <col min="7691" max="7691" width="1.5703125" style="43" customWidth="1"/>
    <col min="7692" max="7936" width="9.140625" style="43"/>
    <col min="7937" max="7937" width="1.5703125" style="43" customWidth="1"/>
    <col min="7938" max="7938" width="10.7109375" style="43" customWidth="1"/>
    <col min="7939" max="7939" width="16.7109375" style="43" customWidth="1"/>
    <col min="7940" max="7940" width="10.7109375" style="43" customWidth="1"/>
    <col min="7941" max="7941" width="16.5703125" style="43" customWidth="1"/>
    <col min="7942" max="7942" width="12" style="43" customWidth="1"/>
    <col min="7943" max="7943" width="10.7109375" style="43" customWidth="1"/>
    <col min="7944" max="7944" width="0" style="43" hidden="1" customWidth="1"/>
    <col min="7945" max="7945" width="55.42578125" style="43" customWidth="1"/>
    <col min="7946" max="7946" width="1.42578125" style="43" customWidth="1"/>
    <col min="7947" max="7947" width="1.5703125" style="43" customWidth="1"/>
    <col min="7948" max="8192" width="9.140625" style="43"/>
    <col min="8193" max="8193" width="1.5703125" style="43" customWidth="1"/>
    <col min="8194" max="8194" width="10.7109375" style="43" customWidth="1"/>
    <col min="8195" max="8195" width="16.7109375" style="43" customWidth="1"/>
    <col min="8196" max="8196" width="10.7109375" style="43" customWidth="1"/>
    <col min="8197" max="8197" width="16.5703125" style="43" customWidth="1"/>
    <col min="8198" max="8198" width="12" style="43" customWidth="1"/>
    <col min="8199" max="8199" width="10.7109375" style="43" customWidth="1"/>
    <col min="8200" max="8200" width="0" style="43" hidden="1" customWidth="1"/>
    <col min="8201" max="8201" width="55.42578125" style="43" customWidth="1"/>
    <col min="8202" max="8202" width="1.42578125" style="43" customWidth="1"/>
    <col min="8203" max="8203" width="1.5703125" style="43" customWidth="1"/>
    <col min="8204" max="8448" width="9.140625" style="43"/>
    <col min="8449" max="8449" width="1.5703125" style="43" customWidth="1"/>
    <col min="8450" max="8450" width="10.7109375" style="43" customWidth="1"/>
    <col min="8451" max="8451" width="16.7109375" style="43" customWidth="1"/>
    <col min="8452" max="8452" width="10.7109375" style="43" customWidth="1"/>
    <col min="8453" max="8453" width="16.5703125" style="43" customWidth="1"/>
    <col min="8454" max="8454" width="12" style="43" customWidth="1"/>
    <col min="8455" max="8455" width="10.7109375" style="43" customWidth="1"/>
    <col min="8456" max="8456" width="0" style="43" hidden="1" customWidth="1"/>
    <col min="8457" max="8457" width="55.42578125" style="43" customWidth="1"/>
    <col min="8458" max="8458" width="1.42578125" style="43" customWidth="1"/>
    <col min="8459" max="8459" width="1.5703125" style="43" customWidth="1"/>
    <col min="8460" max="8704" width="9.140625" style="43"/>
    <col min="8705" max="8705" width="1.5703125" style="43" customWidth="1"/>
    <col min="8706" max="8706" width="10.7109375" style="43" customWidth="1"/>
    <col min="8707" max="8707" width="16.7109375" style="43" customWidth="1"/>
    <col min="8708" max="8708" width="10.7109375" style="43" customWidth="1"/>
    <col min="8709" max="8709" width="16.5703125" style="43" customWidth="1"/>
    <col min="8710" max="8710" width="12" style="43" customWidth="1"/>
    <col min="8711" max="8711" width="10.7109375" style="43" customWidth="1"/>
    <col min="8712" max="8712" width="0" style="43" hidden="1" customWidth="1"/>
    <col min="8713" max="8713" width="55.42578125" style="43" customWidth="1"/>
    <col min="8714" max="8714" width="1.42578125" style="43" customWidth="1"/>
    <col min="8715" max="8715" width="1.5703125" style="43" customWidth="1"/>
    <col min="8716" max="8960" width="9.140625" style="43"/>
    <col min="8961" max="8961" width="1.5703125" style="43" customWidth="1"/>
    <col min="8962" max="8962" width="10.7109375" style="43" customWidth="1"/>
    <col min="8963" max="8963" width="16.7109375" style="43" customWidth="1"/>
    <col min="8964" max="8964" width="10.7109375" style="43" customWidth="1"/>
    <col min="8965" max="8965" width="16.5703125" style="43" customWidth="1"/>
    <col min="8966" max="8966" width="12" style="43" customWidth="1"/>
    <col min="8967" max="8967" width="10.7109375" style="43" customWidth="1"/>
    <col min="8968" max="8968" width="0" style="43" hidden="1" customWidth="1"/>
    <col min="8969" max="8969" width="55.42578125" style="43" customWidth="1"/>
    <col min="8970" max="8970" width="1.42578125" style="43" customWidth="1"/>
    <col min="8971" max="8971" width="1.5703125" style="43" customWidth="1"/>
    <col min="8972" max="9216" width="9.140625" style="43"/>
    <col min="9217" max="9217" width="1.5703125" style="43" customWidth="1"/>
    <col min="9218" max="9218" width="10.7109375" style="43" customWidth="1"/>
    <col min="9219" max="9219" width="16.7109375" style="43" customWidth="1"/>
    <col min="9220" max="9220" width="10.7109375" style="43" customWidth="1"/>
    <col min="9221" max="9221" width="16.5703125" style="43" customWidth="1"/>
    <col min="9222" max="9222" width="12" style="43" customWidth="1"/>
    <col min="9223" max="9223" width="10.7109375" style="43" customWidth="1"/>
    <col min="9224" max="9224" width="0" style="43" hidden="1" customWidth="1"/>
    <col min="9225" max="9225" width="55.42578125" style="43" customWidth="1"/>
    <col min="9226" max="9226" width="1.42578125" style="43" customWidth="1"/>
    <col min="9227" max="9227" width="1.5703125" style="43" customWidth="1"/>
    <col min="9228" max="9472" width="9.140625" style="43"/>
    <col min="9473" max="9473" width="1.5703125" style="43" customWidth="1"/>
    <col min="9474" max="9474" width="10.7109375" style="43" customWidth="1"/>
    <col min="9475" max="9475" width="16.7109375" style="43" customWidth="1"/>
    <col min="9476" max="9476" width="10.7109375" style="43" customWidth="1"/>
    <col min="9477" max="9477" width="16.5703125" style="43" customWidth="1"/>
    <col min="9478" max="9478" width="12" style="43" customWidth="1"/>
    <col min="9479" max="9479" width="10.7109375" style="43" customWidth="1"/>
    <col min="9480" max="9480" width="0" style="43" hidden="1" customWidth="1"/>
    <col min="9481" max="9481" width="55.42578125" style="43" customWidth="1"/>
    <col min="9482" max="9482" width="1.42578125" style="43" customWidth="1"/>
    <col min="9483" max="9483" width="1.5703125" style="43" customWidth="1"/>
    <col min="9484" max="9728" width="9.140625" style="43"/>
    <col min="9729" max="9729" width="1.5703125" style="43" customWidth="1"/>
    <col min="9730" max="9730" width="10.7109375" style="43" customWidth="1"/>
    <col min="9731" max="9731" width="16.7109375" style="43" customWidth="1"/>
    <col min="9732" max="9732" width="10.7109375" style="43" customWidth="1"/>
    <col min="9733" max="9733" width="16.5703125" style="43" customWidth="1"/>
    <col min="9734" max="9734" width="12" style="43" customWidth="1"/>
    <col min="9735" max="9735" width="10.7109375" style="43" customWidth="1"/>
    <col min="9736" max="9736" width="0" style="43" hidden="1" customWidth="1"/>
    <col min="9737" max="9737" width="55.42578125" style="43" customWidth="1"/>
    <col min="9738" max="9738" width="1.42578125" style="43" customWidth="1"/>
    <col min="9739" max="9739" width="1.5703125" style="43" customWidth="1"/>
    <col min="9740" max="9984" width="9.140625" style="43"/>
    <col min="9985" max="9985" width="1.5703125" style="43" customWidth="1"/>
    <col min="9986" max="9986" width="10.7109375" style="43" customWidth="1"/>
    <col min="9987" max="9987" width="16.7109375" style="43" customWidth="1"/>
    <col min="9988" max="9988" width="10.7109375" style="43" customWidth="1"/>
    <col min="9989" max="9989" width="16.5703125" style="43" customWidth="1"/>
    <col min="9990" max="9990" width="12" style="43" customWidth="1"/>
    <col min="9991" max="9991" width="10.7109375" style="43" customWidth="1"/>
    <col min="9992" max="9992" width="0" style="43" hidden="1" customWidth="1"/>
    <col min="9993" max="9993" width="55.42578125" style="43" customWidth="1"/>
    <col min="9994" max="9994" width="1.42578125" style="43" customWidth="1"/>
    <col min="9995" max="9995" width="1.5703125" style="43" customWidth="1"/>
    <col min="9996" max="10240" width="9.140625" style="43"/>
    <col min="10241" max="10241" width="1.5703125" style="43" customWidth="1"/>
    <col min="10242" max="10242" width="10.7109375" style="43" customWidth="1"/>
    <col min="10243" max="10243" width="16.7109375" style="43" customWidth="1"/>
    <col min="10244" max="10244" width="10.7109375" style="43" customWidth="1"/>
    <col min="10245" max="10245" width="16.5703125" style="43" customWidth="1"/>
    <col min="10246" max="10246" width="12" style="43" customWidth="1"/>
    <col min="10247" max="10247" width="10.7109375" style="43" customWidth="1"/>
    <col min="10248" max="10248" width="0" style="43" hidden="1" customWidth="1"/>
    <col min="10249" max="10249" width="55.42578125" style="43" customWidth="1"/>
    <col min="10250" max="10250" width="1.42578125" style="43" customWidth="1"/>
    <col min="10251" max="10251" width="1.5703125" style="43" customWidth="1"/>
    <col min="10252" max="10496" width="9.140625" style="43"/>
    <col min="10497" max="10497" width="1.5703125" style="43" customWidth="1"/>
    <col min="10498" max="10498" width="10.7109375" style="43" customWidth="1"/>
    <col min="10499" max="10499" width="16.7109375" style="43" customWidth="1"/>
    <col min="10500" max="10500" width="10.7109375" style="43" customWidth="1"/>
    <col min="10501" max="10501" width="16.5703125" style="43" customWidth="1"/>
    <col min="10502" max="10502" width="12" style="43" customWidth="1"/>
    <col min="10503" max="10503" width="10.7109375" style="43" customWidth="1"/>
    <col min="10504" max="10504" width="0" style="43" hidden="1" customWidth="1"/>
    <col min="10505" max="10505" width="55.42578125" style="43" customWidth="1"/>
    <col min="10506" max="10506" width="1.42578125" style="43" customWidth="1"/>
    <col min="10507" max="10507" width="1.5703125" style="43" customWidth="1"/>
    <col min="10508" max="10752" width="9.140625" style="43"/>
    <col min="10753" max="10753" width="1.5703125" style="43" customWidth="1"/>
    <col min="10754" max="10754" width="10.7109375" style="43" customWidth="1"/>
    <col min="10755" max="10755" width="16.7109375" style="43" customWidth="1"/>
    <col min="10756" max="10756" width="10.7109375" style="43" customWidth="1"/>
    <col min="10757" max="10757" width="16.5703125" style="43" customWidth="1"/>
    <col min="10758" max="10758" width="12" style="43" customWidth="1"/>
    <col min="10759" max="10759" width="10.7109375" style="43" customWidth="1"/>
    <col min="10760" max="10760" width="0" style="43" hidden="1" customWidth="1"/>
    <col min="10761" max="10761" width="55.42578125" style="43" customWidth="1"/>
    <col min="10762" max="10762" width="1.42578125" style="43" customWidth="1"/>
    <col min="10763" max="10763" width="1.5703125" style="43" customWidth="1"/>
    <col min="10764" max="11008" width="9.140625" style="43"/>
    <col min="11009" max="11009" width="1.5703125" style="43" customWidth="1"/>
    <col min="11010" max="11010" width="10.7109375" style="43" customWidth="1"/>
    <col min="11011" max="11011" width="16.7109375" style="43" customWidth="1"/>
    <col min="11012" max="11012" width="10.7109375" style="43" customWidth="1"/>
    <col min="11013" max="11013" width="16.5703125" style="43" customWidth="1"/>
    <col min="11014" max="11014" width="12" style="43" customWidth="1"/>
    <col min="11015" max="11015" width="10.7109375" style="43" customWidth="1"/>
    <col min="11016" max="11016" width="0" style="43" hidden="1" customWidth="1"/>
    <col min="11017" max="11017" width="55.42578125" style="43" customWidth="1"/>
    <col min="11018" max="11018" width="1.42578125" style="43" customWidth="1"/>
    <col min="11019" max="11019" width="1.5703125" style="43" customWidth="1"/>
    <col min="11020" max="11264" width="9.140625" style="43"/>
    <col min="11265" max="11265" width="1.5703125" style="43" customWidth="1"/>
    <col min="11266" max="11266" width="10.7109375" style="43" customWidth="1"/>
    <col min="11267" max="11267" width="16.7109375" style="43" customWidth="1"/>
    <col min="11268" max="11268" width="10.7109375" style="43" customWidth="1"/>
    <col min="11269" max="11269" width="16.5703125" style="43" customWidth="1"/>
    <col min="11270" max="11270" width="12" style="43" customWidth="1"/>
    <col min="11271" max="11271" width="10.7109375" style="43" customWidth="1"/>
    <col min="11272" max="11272" width="0" style="43" hidden="1" customWidth="1"/>
    <col min="11273" max="11273" width="55.42578125" style="43" customWidth="1"/>
    <col min="11274" max="11274" width="1.42578125" style="43" customWidth="1"/>
    <col min="11275" max="11275" width="1.5703125" style="43" customWidth="1"/>
    <col min="11276" max="11520" width="9.140625" style="43"/>
    <col min="11521" max="11521" width="1.5703125" style="43" customWidth="1"/>
    <col min="11522" max="11522" width="10.7109375" style="43" customWidth="1"/>
    <col min="11523" max="11523" width="16.7109375" style="43" customWidth="1"/>
    <col min="11524" max="11524" width="10.7109375" style="43" customWidth="1"/>
    <col min="11525" max="11525" width="16.5703125" style="43" customWidth="1"/>
    <col min="11526" max="11526" width="12" style="43" customWidth="1"/>
    <col min="11527" max="11527" width="10.7109375" style="43" customWidth="1"/>
    <col min="11528" max="11528" width="0" style="43" hidden="1" customWidth="1"/>
    <col min="11529" max="11529" width="55.42578125" style="43" customWidth="1"/>
    <col min="11530" max="11530" width="1.42578125" style="43" customWidth="1"/>
    <col min="11531" max="11531" width="1.5703125" style="43" customWidth="1"/>
    <col min="11532" max="11776" width="9.140625" style="43"/>
    <col min="11777" max="11777" width="1.5703125" style="43" customWidth="1"/>
    <col min="11778" max="11778" width="10.7109375" style="43" customWidth="1"/>
    <col min="11779" max="11779" width="16.7109375" style="43" customWidth="1"/>
    <col min="11780" max="11780" width="10.7109375" style="43" customWidth="1"/>
    <col min="11781" max="11781" width="16.5703125" style="43" customWidth="1"/>
    <col min="11782" max="11782" width="12" style="43" customWidth="1"/>
    <col min="11783" max="11783" width="10.7109375" style="43" customWidth="1"/>
    <col min="11784" max="11784" width="0" style="43" hidden="1" customWidth="1"/>
    <col min="11785" max="11785" width="55.42578125" style="43" customWidth="1"/>
    <col min="11786" max="11786" width="1.42578125" style="43" customWidth="1"/>
    <col min="11787" max="11787" width="1.5703125" style="43" customWidth="1"/>
    <col min="11788" max="12032" width="9.140625" style="43"/>
    <col min="12033" max="12033" width="1.5703125" style="43" customWidth="1"/>
    <col min="12034" max="12034" width="10.7109375" style="43" customWidth="1"/>
    <col min="12035" max="12035" width="16.7109375" style="43" customWidth="1"/>
    <col min="12036" max="12036" width="10.7109375" style="43" customWidth="1"/>
    <col min="12037" max="12037" width="16.5703125" style="43" customWidth="1"/>
    <col min="12038" max="12038" width="12" style="43" customWidth="1"/>
    <col min="12039" max="12039" width="10.7109375" style="43" customWidth="1"/>
    <col min="12040" max="12040" width="0" style="43" hidden="1" customWidth="1"/>
    <col min="12041" max="12041" width="55.42578125" style="43" customWidth="1"/>
    <col min="12042" max="12042" width="1.42578125" style="43" customWidth="1"/>
    <col min="12043" max="12043" width="1.5703125" style="43" customWidth="1"/>
    <col min="12044" max="12288" width="9.140625" style="43"/>
    <col min="12289" max="12289" width="1.5703125" style="43" customWidth="1"/>
    <col min="12290" max="12290" width="10.7109375" style="43" customWidth="1"/>
    <col min="12291" max="12291" width="16.7109375" style="43" customWidth="1"/>
    <col min="12292" max="12292" width="10.7109375" style="43" customWidth="1"/>
    <col min="12293" max="12293" width="16.5703125" style="43" customWidth="1"/>
    <col min="12294" max="12294" width="12" style="43" customWidth="1"/>
    <col min="12295" max="12295" width="10.7109375" style="43" customWidth="1"/>
    <col min="12296" max="12296" width="0" style="43" hidden="1" customWidth="1"/>
    <col min="12297" max="12297" width="55.42578125" style="43" customWidth="1"/>
    <col min="12298" max="12298" width="1.42578125" style="43" customWidth="1"/>
    <col min="12299" max="12299" width="1.5703125" style="43" customWidth="1"/>
    <col min="12300" max="12544" width="9.140625" style="43"/>
    <col min="12545" max="12545" width="1.5703125" style="43" customWidth="1"/>
    <col min="12546" max="12546" width="10.7109375" style="43" customWidth="1"/>
    <col min="12547" max="12547" width="16.7109375" style="43" customWidth="1"/>
    <col min="12548" max="12548" width="10.7109375" style="43" customWidth="1"/>
    <col min="12549" max="12549" width="16.5703125" style="43" customWidth="1"/>
    <col min="12550" max="12550" width="12" style="43" customWidth="1"/>
    <col min="12551" max="12551" width="10.7109375" style="43" customWidth="1"/>
    <col min="12552" max="12552" width="0" style="43" hidden="1" customWidth="1"/>
    <col min="12553" max="12553" width="55.42578125" style="43" customWidth="1"/>
    <col min="12554" max="12554" width="1.42578125" style="43" customWidth="1"/>
    <col min="12555" max="12555" width="1.5703125" style="43" customWidth="1"/>
    <col min="12556" max="12800" width="9.140625" style="43"/>
    <col min="12801" max="12801" width="1.5703125" style="43" customWidth="1"/>
    <col min="12802" max="12802" width="10.7109375" style="43" customWidth="1"/>
    <col min="12803" max="12803" width="16.7109375" style="43" customWidth="1"/>
    <col min="12804" max="12804" width="10.7109375" style="43" customWidth="1"/>
    <col min="12805" max="12805" width="16.5703125" style="43" customWidth="1"/>
    <col min="12806" max="12806" width="12" style="43" customWidth="1"/>
    <col min="12807" max="12807" width="10.7109375" style="43" customWidth="1"/>
    <col min="12808" max="12808" width="0" style="43" hidden="1" customWidth="1"/>
    <col min="12809" max="12809" width="55.42578125" style="43" customWidth="1"/>
    <col min="12810" max="12810" width="1.42578125" style="43" customWidth="1"/>
    <col min="12811" max="12811" width="1.5703125" style="43" customWidth="1"/>
    <col min="12812" max="13056" width="9.140625" style="43"/>
    <col min="13057" max="13057" width="1.5703125" style="43" customWidth="1"/>
    <col min="13058" max="13058" width="10.7109375" style="43" customWidth="1"/>
    <col min="13059" max="13059" width="16.7109375" style="43" customWidth="1"/>
    <col min="13060" max="13060" width="10.7109375" style="43" customWidth="1"/>
    <col min="13061" max="13061" width="16.5703125" style="43" customWidth="1"/>
    <col min="13062" max="13062" width="12" style="43" customWidth="1"/>
    <col min="13063" max="13063" width="10.7109375" style="43" customWidth="1"/>
    <col min="13064" max="13064" width="0" style="43" hidden="1" customWidth="1"/>
    <col min="13065" max="13065" width="55.42578125" style="43" customWidth="1"/>
    <col min="13066" max="13066" width="1.42578125" style="43" customWidth="1"/>
    <col min="13067" max="13067" width="1.5703125" style="43" customWidth="1"/>
    <col min="13068" max="13312" width="9.140625" style="43"/>
    <col min="13313" max="13313" width="1.5703125" style="43" customWidth="1"/>
    <col min="13314" max="13314" width="10.7109375" style="43" customWidth="1"/>
    <col min="13315" max="13315" width="16.7109375" style="43" customWidth="1"/>
    <col min="13316" max="13316" width="10.7109375" style="43" customWidth="1"/>
    <col min="13317" max="13317" width="16.5703125" style="43" customWidth="1"/>
    <col min="13318" max="13318" width="12" style="43" customWidth="1"/>
    <col min="13319" max="13319" width="10.7109375" style="43" customWidth="1"/>
    <col min="13320" max="13320" width="0" style="43" hidden="1" customWidth="1"/>
    <col min="13321" max="13321" width="55.42578125" style="43" customWidth="1"/>
    <col min="13322" max="13322" width="1.42578125" style="43" customWidth="1"/>
    <col min="13323" max="13323" width="1.5703125" style="43" customWidth="1"/>
    <col min="13324" max="13568" width="9.140625" style="43"/>
    <col min="13569" max="13569" width="1.5703125" style="43" customWidth="1"/>
    <col min="13570" max="13570" width="10.7109375" style="43" customWidth="1"/>
    <col min="13571" max="13571" width="16.7109375" style="43" customWidth="1"/>
    <col min="13572" max="13572" width="10.7109375" style="43" customWidth="1"/>
    <col min="13573" max="13573" width="16.5703125" style="43" customWidth="1"/>
    <col min="13574" max="13574" width="12" style="43" customWidth="1"/>
    <col min="13575" max="13575" width="10.7109375" style="43" customWidth="1"/>
    <col min="13576" max="13576" width="0" style="43" hidden="1" customWidth="1"/>
    <col min="13577" max="13577" width="55.42578125" style="43" customWidth="1"/>
    <col min="13578" max="13578" width="1.42578125" style="43" customWidth="1"/>
    <col min="13579" max="13579" width="1.5703125" style="43" customWidth="1"/>
    <col min="13580" max="13824" width="9.140625" style="43"/>
    <col min="13825" max="13825" width="1.5703125" style="43" customWidth="1"/>
    <col min="13826" max="13826" width="10.7109375" style="43" customWidth="1"/>
    <col min="13827" max="13827" width="16.7109375" style="43" customWidth="1"/>
    <col min="13828" max="13828" width="10.7109375" style="43" customWidth="1"/>
    <col min="13829" max="13829" width="16.5703125" style="43" customWidth="1"/>
    <col min="13830" max="13830" width="12" style="43" customWidth="1"/>
    <col min="13831" max="13831" width="10.7109375" style="43" customWidth="1"/>
    <col min="13832" max="13832" width="0" style="43" hidden="1" customWidth="1"/>
    <col min="13833" max="13833" width="55.42578125" style="43" customWidth="1"/>
    <col min="13834" max="13834" width="1.42578125" style="43" customWidth="1"/>
    <col min="13835" max="13835" width="1.5703125" style="43" customWidth="1"/>
    <col min="13836" max="14080" width="9.140625" style="43"/>
    <col min="14081" max="14081" width="1.5703125" style="43" customWidth="1"/>
    <col min="14082" max="14082" width="10.7109375" style="43" customWidth="1"/>
    <col min="14083" max="14083" width="16.7109375" style="43" customWidth="1"/>
    <col min="14084" max="14084" width="10.7109375" style="43" customWidth="1"/>
    <col min="14085" max="14085" width="16.5703125" style="43" customWidth="1"/>
    <col min="14086" max="14086" width="12" style="43" customWidth="1"/>
    <col min="14087" max="14087" width="10.7109375" style="43" customWidth="1"/>
    <col min="14088" max="14088" width="0" style="43" hidden="1" customWidth="1"/>
    <col min="14089" max="14089" width="55.42578125" style="43" customWidth="1"/>
    <col min="14090" max="14090" width="1.42578125" style="43" customWidth="1"/>
    <col min="14091" max="14091" width="1.5703125" style="43" customWidth="1"/>
    <col min="14092" max="14336" width="9.140625" style="43"/>
    <col min="14337" max="14337" width="1.5703125" style="43" customWidth="1"/>
    <col min="14338" max="14338" width="10.7109375" style="43" customWidth="1"/>
    <col min="14339" max="14339" width="16.7109375" style="43" customWidth="1"/>
    <col min="14340" max="14340" width="10.7109375" style="43" customWidth="1"/>
    <col min="14341" max="14341" width="16.5703125" style="43" customWidth="1"/>
    <col min="14342" max="14342" width="12" style="43" customWidth="1"/>
    <col min="14343" max="14343" width="10.7109375" style="43" customWidth="1"/>
    <col min="14344" max="14344" width="0" style="43" hidden="1" customWidth="1"/>
    <col min="14345" max="14345" width="55.42578125" style="43" customWidth="1"/>
    <col min="14346" max="14346" width="1.42578125" style="43" customWidth="1"/>
    <col min="14347" max="14347" width="1.5703125" style="43" customWidth="1"/>
    <col min="14348" max="14592" width="9.140625" style="43"/>
    <col min="14593" max="14593" width="1.5703125" style="43" customWidth="1"/>
    <col min="14594" max="14594" width="10.7109375" style="43" customWidth="1"/>
    <col min="14595" max="14595" width="16.7109375" style="43" customWidth="1"/>
    <col min="14596" max="14596" width="10.7109375" style="43" customWidth="1"/>
    <col min="14597" max="14597" width="16.5703125" style="43" customWidth="1"/>
    <col min="14598" max="14598" width="12" style="43" customWidth="1"/>
    <col min="14599" max="14599" width="10.7109375" style="43" customWidth="1"/>
    <col min="14600" max="14600" width="0" style="43" hidden="1" customWidth="1"/>
    <col min="14601" max="14601" width="55.42578125" style="43" customWidth="1"/>
    <col min="14602" max="14602" width="1.42578125" style="43" customWidth="1"/>
    <col min="14603" max="14603" width="1.5703125" style="43" customWidth="1"/>
    <col min="14604" max="14848" width="9.140625" style="43"/>
    <col min="14849" max="14849" width="1.5703125" style="43" customWidth="1"/>
    <col min="14850" max="14850" width="10.7109375" style="43" customWidth="1"/>
    <col min="14851" max="14851" width="16.7109375" style="43" customWidth="1"/>
    <col min="14852" max="14852" width="10.7109375" style="43" customWidth="1"/>
    <col min="14853" max="14853" width="16.5703125" style="43" customWidth="1"/>
    <col min="14854" max="14854" width="12" style="43" customWidth="1"/>
    <col min="14855" max="14855" width="10.7109375" style="43" customWidth="1"/>
    <col min="14856" max="14856" width="0" style="43" hidden="1" customWidth="1"/>
    <col min="14857" max="14857" width="55.42578125" style="43" customWidth="1"/>
    <col min="14858" max="14858" width="1.42578125" style="43" customWidth="1"/>
    <col min="14859" max="14859" width="1.5703125" style="43" customWidth="1"/>
    <col min="14860" max="15104" width="9.140625" style="43"/>
    <col min="15105" max="15105" width="1.5703125" style="43" customWidth="1"/>
    <col min="15106" max="15106" width="10.7109375" style="43" customWidth="1"/>
    <col min="15107" max="15107" width="16.7109375" style="43" customWidth="1"/>
    <col min="15108" max="15108" width="10.7109375" style="43" customWidth="1"/>
    <col min="15109" max="15109" width="16.5703125" style="43" customWidth="1"/>
    <col min="15110" max="15110" width="12" style="43" customWidth="1"/>
    <col min="15111" max="15111" width="10.7109375" style="43" customWidth="1"/>
    <col min="15112" max="15112" width="0" style="43" hidden="1" customWidth="1"/>
    <col min="15113" max="15113" width="55.42578125" style="43" customWidth="1"/>
    <col min="15114" max="15114" width="1.42578125" style="43" customWidth="1"/>
    <col min="15115" max="15115" width="1.5703125" style="43" customWidth="1"/>
    <col min="15116" max="15360" width="9.140625" style="43"/>
    <col min="15361" max="15361" width="1.5703125" style="43" customWidth="1"/>
    <col min="15362" max="15362" width="10.7109375" style="43" customWidth="1"/>
    <col min="15363" max="15363" width="16.7109375" style="43" customWidth="1"/>
    <col min="15364" max="15364" width="10.7109375" style="43" customWidth="1"/>
    <col min="15365" max="15365" width="16.5703125" style="43" customWidth="1"/>
    <col min="15366" max="15366" width="12" style="43" customWidth="1"/>
    <col min="15367" max="15367" width="10.7109375" style="43" customWidth="1"/>
    <col min="15368" max="15368" width="0" style="43" hidden="1" customWidth="1"/>
    <col min="15369" max="15369" width="55.42578125" style="43" customWidth="1"/>
    <col min="15370" max="15370" width="1.42578125" style="43" customWidth="1"/>
    <col min="15371" max="15371" width="1.5703125" style="43" customWidth="1"/>
    <col min="15372" max="15616" width="9.140625" style="43"/>
    <col min="15617" max="15617" width="1.5703125" style="43" customWidth="1"/>
    <col min="15618" max="15618" width="10.7109375" style="43" customWidth="1"/>
    <col min="15619" max="15619" width="16.7109375" style="43" customWidth="1"/>
    <col min="15620" max="15620" width="10.7109375" style="43" customWidth="1"/>
    <col min="15621" max="15621" width="16.5703125" style="43" customWidth="1"/>
    <col min="15622" max="15622" width="12" style="43" customWidth="1"/>
    <col min="15623" max="15623" width="10.7109375" style="43" customWidth="1"/>
    <col min="15624" max="15624" width="0" style="43" hidden="1" customWidth="1"/>
    <col min="15625" max="15625" width="55.42578125" style="43" customWidth="1"/>
    <col min="15626" max="15626" width="1.42578125" style="43" customWidth="1"/>
    <col min="15627" max="15627" width="1.5703125" style="43" customWidth="1"/>
    <col min="15628" max="15872" width="9.140625" style="43"/>
    <col min="15873" max="15873" width="1.5703125" style="43" customWidth="1"/>
    <col min="15874" max="15874" width="10.7109375" style="43" customWidth="1"/>
    <col min="15875" max="15875" width="16.7109375" style="43" customWidth="1"/>
    <col min="15876" max="15876" width="10.7109375" style="43" customWidth="1"/>
    <col min="15877" max="15877" width="16.5703125" style="43" customWidth="1"/>
    <col min="15878" max="15878" width="12" style="43" customWidth="1"/>
    <col min="15879" max="15879" width="10.7109375" style="43" customWidth="1"/>
    <col min="15880" max="15880" width="0" style="43" hidden="1" customWidth="1"/>
    <col min="15881" max="15881" width="55.42578125" style="43" customWidth="1"/>
    <col min="15882" max="15882" width="1.42578125" style="43" customWidth="1"/>
    <col min="15883" max="15883" width="1.5703125" style="43" customWidth="1"/>
    <col min="15884" max="16128" width="9.140625" style="43"/>
    <col min="16129" max="16129" width="1.5703125" style="43" customWidth="1"/>
    <col min="16130" max="16130" width="10.7109375" style="43" customWidth="1"/>
    <col min="16131" max="16131" width="16.7109375" style="43" customWidth="1"/>
    <col min="16132" max="16132" width="10.7109375" style="43" customWidth="1"/>
    <col min="16133" max="16133" width="16.5703125" style="43" customWidth="1"/>
    <col min="16134" max="16134" width="12" style="43" customWidth="1"/>
    <col min="16135" max="16135" width="10.7109375" style="43" customWidth="1"/>
    <col min="16136" max="16136" width="0" style="43" hidden="1" customWidth="1"/>
    <col min="16137" max="16137" width="55.42578125" style="43" customWidth="1"/>
    <col min="16138" max="16138" width="1.42578125" style="43" customWidth="1"/>
    <col min="16139" max="16139" width="1.5703125" style="43" customWidth="1"/>
    <col min="16140" max="16384" width="9.140625" style="43"/>
  </cols>
  <sheetData>
    <row r="1" spans="1:11" ht="24.75" hidden="1" x14ac:dyDescent="0.3">
      <c r="A1" s="41"/>
      <c r="B1" s="42" t="s">
        <v>31</v>
      </c>
      <c r="C1" s="41"/>
      <c r="D1" s="41"/>
      <c r="E1" s="41"/>
      <c r="F1" s="41"/>
      <c r="G1" s="41"/>
      <c r="H1" s="41"/>
      <c r="I1" s="41"/>
      <c r="J1" s="41"/>
      <c r="K1" s="41"/>
    </row>
    <row r="2" spans="1:11" s="46" customFormat="1" ht="11.25" hidden="1" x14ac:dyDescent="0.15">
      <c r="A2" s="44"/>
      <c r="B2" s="45"/>
      <c r="C2" s="44"/>
      <c r="D2" s="44"/>
      <c r="E2" s="44"/>
      <c r="F2" s="44"/>
      <c r="G2" s="44"/>
      <c r="H2" s="44"/>
      <c r="I2" s="44"/>
      <c r="J2" s="44"/>
      <c r="K2" s="44"/>
    </row>
    <row r="3" spans="1:11" s="46" customFormat="1" ht="11.25" hidden="1" x14ac:dyDescent="0.15">
      <c r="A3" s="44"/>
      <c r="B3" s="47" t="s">
        <v>32</v>
      </c>
      <c r="C3" s="44"/>
      <c r="D3" s="44"/>
      <c r="E3" s="44"/>
      <c r="F3" s="44"/>
      <c r="G3" s="44"/>
      <c r="H3" s="44"/>
      <c r="I3" s="44"/>
      <c r="J3" s="44"/>
      <c r="K3" s="44"/>
    </row>
    <row r="4" spans="1:11" s="46" customFormat="1" ht="11.25" hidden="1" x14ac:dyDescent="0.15">
      <c r="A4" s="44"/>
      <c r="B4" s="47" t="s">
        <v>33</v>
      </c>
      <c r="C4" s="44"/>
      <c r="D4" s="44"/>
      <c r="E4" s="44"/>
      <c r="F4" s="44"/>
      <c r="G4" s="44"/>
      <c r="H4" s="44"/>
      <c r="I4" s="44"/>
      <c r="J4" s="44"/>
      <c r="K4" s="44"/>
    </row>
    <row r="5" spans="1:11" s="46" customFormat="1" ht="38.25" hidden="1" customHeight="1" x14ac:dyDescent="0.2">
      <c r="A5" s="44"/>
      <c r="B5" s="124" t="s">
        <v>34</v>
      </c>
      <c r="C5" s="125"/>
      <c r="D5" s="125"/>
      <c r="E5" s="125"/>
      <c r="F5" s="125"/>
      <c r="G5" s="125"/>
      <c r="H5" s="125"/>
      <c r="I5" s="125"/>
      <c r="J5" s="44"/>
      <c r="K5" s="44"/>
    </row>
    <row r="6" spans="1:11" s="46" customFormat="1" ht="22.5" hidden="1" customHeight="1" x14ac:dyDescent="0.2">
      <c r="A6" s="44"/>
      <c r="B6" s="124" t="s">
        <v>35</v>
      </c>
      <c r="C6" s="125"/>
      <c r="D6" s="125"/>
      <c r="E6" s="125"/>
      <c r="F6" s="125"/>
      <c r="G6" s="125"/>
      <c r="H6" s="125"/>
      <c r="I6" s="125"/>
      <c r="J6" s="44"/>
      <c r="K6" s="44"/>
    </row>
    <row r="7" spans="1:11" s="46" customFormat="1" ht="24" hidden="1" customHeight="1" x14ac:dyDescent="0.2">
      <c r="A7" s="44"/>
      <c r="B7" s="124" t="s">
        <v>36</v>
      </c>
      <c r="C7" s="125"/>
      <c r="D7" s="125"/>
      <c r="E7" s="125"/>
      <c r="F7" s="125"/>
      <c r="G7" s="125"/>
      <c r="H7" s="125"/>
      <c r="I7" s="125"/>
      <c r="J7" s="44"/>
      <c r="K7" s="44"/>
    </row>
    <row r="8" spans="1:11" s="46" customFormat="1" ht="11.25" hidden="1" x14ac:dyDescent="0.15">
      <c r="A8" s="44"/>
      <c r="B8" s="47" t="s">
        <v>37</v>
      </c>
      <c r="C8" s="44"/>
      <c r="D8" s="44"/>
      <c r="E8" s="44"/>
      <c r="F8" s="44"/>
      <c r="G8" s="44"/>
      <c r="H8" s="44"/>
      <c r="I8" s="44"/>
      <c r="J8" s="44"/>
      <c r="K8" s="44"/>
    </row>
    <row r="9" spans="1:11" s="46" customFormat="1" ht="11.25" x14ac:dyDescent="0.15">
      <c r="A9" s="44"/>
      <c r="B9" s="45"/>
      <c r="C9" s="44"/>
      <c r="D9" s="44"/>
      <c r="E9" s="44"/>
      <c r="F9" s="44"/>
      <c r="G9" s="44"/>
      <c r="H9" s="44"/>
      <c r="I9" s="44"/>
      <c r="J9" s="44"/>
      <c r="K9" s="44"/>
    </row>
    <row r="10" spans="1:11" s="51" customFormat="1" ht="24.75" customHeight="1" x14ac:dyDescent="0.2">
      <c r="A10" s="48"/>
      <c r="B10" s="49" t="s">
        <v>38</v>
      </c>
      <c r="C10" s="49" t="s">
        <v>39</v>
      </c>
      <c r="D10" s="49" t="s">
        <v>40</v>
      </c>
      <c r="E10" s="49" t="s">
        <v>41</v>
      </c>
      <c r="F10" s="49" t="s">
        <v>42</v>
      </c>
      <c r="G10" s="49" t="s">
        <v>42</v>
      </c>
      <c r="H10" s="48"/>
      <c r="I10" s="50" t="s">
        <v>43</v>
      </c>
      <c r="J10" s="48"/>
      <c r="K10" s="48"/>
    </row>
    <row r="11" spans="1:11" s="51" customFormat="1" x14ac:dyDescent="0.2">
      <c r="A11" s="48"/>
      <c r="B11" s="52"/>
      <c r="C11" s="53"/>
      <c r="D11" s="53"/>
      <c r="E11" s="53" t="s">
        <v>44</v>
      </c>
      <c r="F11" s="53" t="s">
        <v>45</v>
      </c>
      <c r="G11" s="54" t="s">
        <v>46</v>
      </c>
      <c r="H11" s="48"/>
      <c r="I11" s="53"/>
      <c r="J11" s="48"/>
      <c r="K11" s="48"/>
    </row>
    <row r="12" spans="1:11" ht="3.75" customHeight="1" x14ac:dyDescent="0.2">
      <c r="A12" s="41"/>
      <c r="B12" s="55"/>
      <c r="C12" s="41"/>
      <c r="D12" s="41"/>
      <c r="E12" s="41"/>
      <c r="F12" s="41"/>
      <c r="G12" s="41"/>
      <c r="H12" s="41"/>
      <c r="I12" s="41"/>
      <c r="J12" s="41"/>
      <c r="K12" s="41"/>
    </row>
    <row r="13" spans="1:11" s="59" customFormat="1" ht="30.75" customHeight="1" x14ac:dyDescent="0.2">
      <c r="A13" s="56"/>
      <c r="B13" s="57"/>
      <c r="C13" s="57" t="s">
        <v>47</v>
      </c>
      <c r="D13" s="57" t="s">
        <v>48</v>
      </c>
      <c r="E13" s="57" t="s">
        <v>47</v>
      </c>
      <c r="F13" s="57" t="s">
        <v>48</v>
      </c>
      <c r="G13" s="57" t="s">
        <v>49</v>
      </c>
      <c r="H13" s="56"/>
      <c r="I13" s="58" t="s">
        <v>50</v>
      </c>
      <c r="J13" s="56"/>
      <c r="K13" s="56"/>
    </row>
    <row r="14" spans="1:11" ht="9" customHeight="1" x14ac:dyDescent="0.2">
      <c r="A14" s="41"/>
      <c r="B14" s="55"/>
      <c r="C14" s="41"/>
      <c r="D14" s="41"/>
      <c r="E14" s="41"/>
      <c r="F14" s="41"/>
      <c r="G14" s="41"/>
      <c r="H14" s="41"/>
      <c r="I14" s="41"/>
      <c r="J14" s="41"/>
      <c r="K14" s="41"/>
    </row>
    <row r="15" spans="1:11" ht="13.5" customHeight="1" x14ac:dyDescent="0.2">
      <c r="A15" s="41"/>
      <c r="B15" s="60">
        <v>36</v>
      </c>
      <c r="C15" s="61">
        <v>839057</v>
      </c>
      <c r="D15" s="62">
        <f t="shared" ref="D15:D67" si="0">C15/$C$70</f>
        <v>1.0610603812982027</v>
      </c>
      <c r="E15" s="61">
        <v>941990</v>
      </c>
      <c r="F15" s="62">
        <f t="shared" ref="F15:F67" si="1">E15/$E$70</f>
        <v>1.0618505252670405</v>
      </c>
      <c r="G15" s="63">
        <v>105</v>
      </c>
      <c r="H15" s="41">
        <v>105</v>
      </c>
      <c r="I15" s="64"/>
      <c r="J15" s="41"/>
      <c r="K15" s="41"/>
    </row>
    <row r="16" spans="1:11" x14ac:dyDescent="0.2">
      <c r="A16" s="41"/>
      <c r="B16" s="60">
        <v>37</v>
      </c>
      <c r="C16" s="61">
        <v>899853</v>
      </c>
      <c r="D16" s="62">
        <f t="shared" si="0"/>
        <v>1.1379421985542479</v>
      </c>
      <c r="E16" s="61">
        <v>979578</v>
      </c>
      <c r="F16" s="62">
        <f t="shared" si="1"/>
        <v>1.1042212909266944</v>
      </c>
      <c r="G16" s="63">
        <v>110</v>
      </c>
      <c r="H16" s="41">
        <v>115</v>
      </c>
      <c r="I16" s="64"/>
      <c r="J16" s="41"/>
      <c r="K16" s="41"/>
    </row>
    <row r="17" spans="1:11" x14ac:dyDescent="0.2">
      <c r="A17" s="41"/>
      <c r="B17" s="60">
        <v>38</v>
      </c>
      <c r="C17" s="61">
        <v>942558</v>
      </c>
      <c r="D17" s="62">
        <f t="shared" si="0"/>
        <v>1.1919463765580542</v>
      </c>
      <c r="E17" s="61">
        <v>1039299</v>
      </c>
      <c r="F17" s="62">
        <f t="shared" si="1"/>
        <v>1.1715412998646586</v>
      </c>
      <c r="G17" s="63">
        <v>115</v>
      </c>
      <c r="H17" s="41">
        <v>115</v>
      </c>
      <c r="I17" s="64"/>
      <c r="J17" s="41"/>
      <c r="K17" s="41"/>
    </row>
    <row r="18" spans="1:11" x14ac:dyDescent="0.2">
      <c r="A18" s="41"/>
      <c r="B18" s="60">
        <v>39</v>
      </c>
      <c r="C18" s="61">
        <v>924991</v>
      </c>
      <c r="D18" s="62">
        <f t="shared" si="0"/>
        <v>1.1697313807731846</v>
      </c>
      <c r="E18" s="61">
        <v>978642</v>
      </c>
      <c r="F18" s="62">
        <f t="shared" si="1"/>
        <v>1.1031661925799499</v>
      </c>
      <c r="G18" s="63">
        <v>110</v>
      </c>
      <c r="H18" s="41">
        <v>115</v>
      </c>
      <c r="I18" s="64"/>
      <c r="J18" s="41"/>
      <c r="K18" s="41"/>
    </row>
    <row r="19" spans="1:11" x14ac:dyDescent="0.2">
      <c r="A19" s="41"/>
      <c r="B19" s="60">
        <v>40</v>
      </c>
      <c r="C19" s="61">
        <v>909248</v>
      </c>
      <c r="D19" s="62">
        <f t="shared" si="0"/>
        <v>1.1498229912564084</v>
      </c>
      <c r="E19" s="61">
        <v>915200</v>
      </c>
      <c r="F19" s="62">
        <f t="shared" si="1"/>
        <v>1.0316517168169463</v>
      </c>
      <c r="G19" s="63">
        <v>100</v>
      </c>
      <c r="H19" s="41">
        <v>115</v>
      </c>
      <c r="I19" s="64"/>
      <c r="J19" s="41"/>
      <c r="K19" s="41"/>
    </row>
    <row r="20" spans="1:11" x14ac:dyDescent="0.2">
      <c r="A20" s="41"/>
      <c r="B20" s="60">
        <v>41</v>
      </c>
      <c r="C20" s="61">
        <v>860946</v>
      </c>
      <c r="D20" s="62">
        <f t="shared" si="0"/>
        <v>1.0887409211020973</v>
      </c>
      <c r="E20" s="61">
        <v>934131</v>
      </c>
      <c r="F20" s="62">
        <f t="shared" si="1"/>
        <v>1.0529915317765854</v>
      </c>
      <c r="G20" s="63">
        <v>100</v>
      </c>
      <c r="H20" s="41">
        <v>110</v>
      </c>
      <c r="I20" s="64"/>
      <c r="J20" s="41"/>
      <c r="K20" s="41"/>
    </row>
    <row r="21" spans="1:11" x14ac:dyDescent="0.2">
      <c r="A21" s="41"/>
      <c r="B21" s="60">
        <v>42</v>
      </c>
      <c r="C21" s="61">
        <v>818755</v>
      </c>
      <c r="D21" s="62">
        <f t="shared" si="0"/>
        <v>1.0353867406979622</v>
      </c>
      <c r="E21" s="61">
        <v>924732</v>
      </c>
      <c r="F21" s="62">
        <f t="shared" si="1"/>
        <v>1.0423965858780251</v>
      </c>
      <c r="G21" s="63">
        <v>100</v>
      </c>
      <c r="H21" s="41">
        <v>100</v>
      </c>
      <c r="I21" s="64"/>
      <c r="J21" s="41"/>
      <c r="K21" s="41"/>
    </row>
    <row r="22" spans="1:11" x14ac:dyDescent="0.2">
      <c r="A22" s="41"/>
      <c r="B22" s="60">
        <v>43</v>
      </c>
      <c r="C22" s="61">
        <v>930138</v>
      </c>
      <c r="D22" s="62">
        <f t="shared" si="0"/>
        <v>1.1762402088772845</v>
      </c>
      <c r="E22" s="61">
        <v>1003101</v>
      </c>
      <c r="F22" s="62">
        <f t="shared" si="1"/>
        <v>1.1307374003395934</v>
      </c>
      <c r="G22" s="65">
        <v>110</v>
      </c>
      <c r="H22" s="41">
        <v>115</v>
      </c>
      <c r="I22" s="64"/>
      <c r="J22" s="41"/>
      <c r="K22" s="41"/>
    </row>
    <row r="23" spans="1:11" x14ac:dyDescent="0.2">
      <c r="A23" s="41"/>
      <c r="B23" s="66">
        <v>44</v>
      </c>
      <c r="C23" s="67">
        <v>1134574</v>
      </c>
      <c r="D23" s="62">
        <f t="shared" si="0"/>
        <v>1.434767269745711</v>
      </c>
      <c r="E23" s="67">
        <v>1371920</v>
      </c>
      <c r="F23" s="62">
        <f t="shared" si="1"/>
        <v>1.546485602420788</v>
      </c>
      <c r="G23" s="65">
        <v>130</v>
      </c>
      <c r="H23" s="41">
        <v>130</v>
      </c>
      <c r="I23" s="64" t="s">
        <v>51</v>
      </c>
      <c r="J23" s="41"/>
      <c r="K23" s="41"/>
    </row>
    <row r="24" spans="1:11" x14ac:dyDescent="0.2">
      <c r="A24" s="41"/>
      <c r="B24" s="60">
        <v>45</v>
      </c>
      <c r="C24" s="61">
        <v>824738</v>
      </c>
      <c r="D24" s="62">
        <f t="shared" si="0"/>
        <v>1.0429527633416051</v>
      </c>
      <c r="E24" s="61">
        <v>950233</v>
      </c>
      <c r="F24" s="62">
        <f t="shared" si="1"/>
        <v>1.0711423796176982</v>
      </c>
      <c r="G24" s="65">
        <v>110</v>
      </c>
      <c r="H24" s="41">
        <v>110</v>
      </c>
      <c r="I24" s="64"/>
      <c r="J24" s="41"/>
      <c r="K24" s="41"/>
    </row>
    <row r="25" spans="1:11" x14ac:dyDescent="0.2">
      <c r="A25" s="41"/>
      <c r="B25" s="60">
        <v>46</v>
      </c>
      <c r="C25" s="61">
        <v>832881</v>
      </c>
      <c r="D25" s="62">
        <f t="shared" si="0"/>
        <v>1.0532502934079906</v>
      </c>
      <c r="E25" s="61">
        <v>884780</v>
      </c>
      <c r="F25" s="62">
        <f t="shared" si="1"/>
        <v>0.99736102054774678</v>
      </c>
      <c r="G25" s="63">
        <v>100</v>
      </c>
      <c r="H25" s="41">
        <v>100</v>
      </c>
      <c r="I25" s="64"/>
      <c r="J25" s="41"/>
      <c r="K25" s="41"/>
    </row>
    <row r="26" spans="1:11" x14ac:dyDescent="0.2">
      <c r="A26" s="41"/>
      <c r="B26" s="60">
        <v>47</v>
      </c>
      <c r="C26" s="61">
        <v>788082</v>
      </c>
      <c r="D26" s="62">
        <f t="shared" si="0"/>
        <v>0.9965980707082478</v>
      </c>
      <c r="E26" s="61">
        <v>906678</v>
      </c>
      <c r="F26" s="62">
        <f t="shared" si="1"/>
        <v>1.0220453619975474</v>
      </c>
      <c r="G26" s="63">
        <v>100</v>
      </c>
      <c r="H26" s="41">
        <v>100</v>
      </c>
      <c r="I26" s="64"/>
      <c r="J26" s="41"/>
      <c r="K26" s="41"/>
    </row>
    <row r="27" spans="1:11" x14ac:dyDescent="0.2">
      <c r="A27" s="41"/>
      <c r="B27" s="60">
        <v>48</v>
      </c>
      <c r="C27" s="61">
        <v>811442</v>
      </c>
      <c r="D27" s="62">
        <f t="shared" si="0"/>
        <v>1.0261388176505009</v>
      </c>
      <c r="E27" s="61">
        <v>925670</v>
      </c>
      <c r="F27" s="62">
        <f t="shared" si="1"/>
        <v>1.0434539387084165</v>
      </c>
      <c r="G27" s="63">
        <v>100</v>
      </c>
      <c r="H27" s="41">
        <v>100</v>
      </c>
      <c r="I27" s="64"/>
      <c r="J27" s="41"/>
      <c r="K27" s="41"/>
    </row>
    <row r="28" spans="1:11" x14ac:dyDescent="0.2">
      <c r="A28" s="41"/>
      <c r="B28" s="60">
        <v>49</v>
      </c>
      <c r="C28" s="61">
        <v>842216</v>
      </c>
      <c r="D28" s="62">
        <f t="shared" si="0"/>
        <v>1.0650552109039637</v>
      </c>
      <c r="E28" s="61">
        <v>937912</v>
      </c>
      <c r="F28" s="62">
        <f t="shared" si="1"/>
        <v>1.0572536331110314</v>
      </c>
      <c r="G28" s="63">
        <v>105</v>
      </c>
      <c r="H28" s="41">
        <v>105</v>
      </c>
      <c r="I28" s="64"/>
      <c r="J28" s="41"/>
      <c r="K28" s="41"/>
    </row>
    <row r="29" spans="1:11" x14ac:dyDescent="0.2">
      <c r="A29" s="41"/>
      <c r="B29" s="60">
        <v>50</v>
      </c>
      <c r="C29" s="61">
        <v>704067</v>
      </c>
      <c r="D29" s="62">
        <f t="shared" si="0"/>
        <v>0.89035381324448959</v>
      </c>
      <c r="E29" s="61">
        <v>891560</v>
      </c>
      <c r="F29" s="62">
        <f t="shared" si="1"/>
        <v>1.0050037201107045</v>
      </c>
      <c r="G29" s="63">
        <v>95</v>
      </c>
      <c r="H29" s="41">
        <v>90</v>
      </c>
      <c r="I29" s="64"/>
      <c r="J29" s="41"/>
      <c r="K29" s="41"/>
    </row>
    <row r="30" spans="1:11" x14ac:dyDescent="0.2">
      <c r="A30" s="41"/>
      <c r="B30" s="60">
        <v>51</v>
      </c>
      <c r="C30" s="61">
        <v>699851</v>
      </c>
      <c r="D30" s="62">
        <f t="shared" si="0"/>
        <v>0.88502231542306242</v>
      </c>
      <c r="E30" s="61">
        <v>808616</v>
      </c>
      <c r="F30" s="62">
        <f t="shared" si="1"/>
        <v>0.91150577430687496</v>
      </c>
      <c r="G30" s="63">
        <v>85</v>
      </c>
      <c r="H30" s="41">
        <v>90</v>
      </c>
      <c r="I30" s="64"/>
      <c r="J30" s="41"/>
      <c r="K30" s="41"/>
    </row>
    <row r="31" spans="1:11" x14ac:dyDescent="0.2">
      <c r="A31" s="41"/>
      <c r="B31" s="60">
        <v>52</v>
      </c>
      <c r="C31" s="67">
        <v>667190</v>
      </c>
      <c r="D31" s="62">
        <f t="shared" si="0"/>
        <v>0.84371964693500912</v>
      </c>
      <c r="E31" s="67">
        <v>645287</v>
      </c>
      <c r="F31" s="62">
        <f t="shared" si="1"/>
        <v>0.72739449452541183</v>
      </c>
      <c r="G31" s="65">
        <v>80</v>
      </c>
      <c r="H31" s="41">
        <v>90</v>
      </c>
      <c r="I31" s="64" t="s">
        <v>52</v>
      </c>
      <c r="J31" s="41"/>
      <c r="K31" s="41"/>
    </row>
    <row r="32" spans="1:11" x14ac:dyDescent="0.2">
      <c r="A32" s="41"/>
      <c r="B32" s="60">
        <v>53</v>
      </c>
      <c r="C32" s="61">
        <v>0</v>
      </c>
      <c r="D32" s="62">
        <f t="shared" si="0"/>
        <v>0</v>
      </c>
      <c r="E32" s="61">
        <v>0</v>
      </c>
      <c r="F32" s="62">
        <f t="shared" si="1"/>
        <v>0</v>
      </c>
      <c r="G32" s="65">
        <v>100</v>
      </c>
      <c r="H32" s="41">
        <v>100</v>
      </c>
      <c r="I32" s="64" t="s">
        <v>53</v>
      </c>
      <c r="J32" s="41"/>
      <c r="K32" s="41"/>
    </row>
    <row r="33" spans="1:11" x14ac:dyDescent="0.2">
      <c r="A33" s="41"/>
      <c r="B33" s="66">
        <v>1</v>
      </c>
      <c r="C33" s="67">
        <v>1031370</v>
      </c>
      <c r="D33" s="62">
        <f t="shared" si="0"/>
        <v>1.3042568567564867</v>
      </c>
      <c r="E33" s="67">
        <v>1287372</v>
      </c>
      <c r="F33" s="62">
        <f t="shared" si="1"/>
        <v>1.4511795607321525</v>
      </c>
      <c r="G33" s="65">
        <v>120</v>
      </c>
      <c r="H33" s="41">
        <v>120</v>
      </c>
      <c r="I33" s="64" t="s">
        <v>54</v>
      </c>
      <c r="J33" s="41"/>
      <c r="K33" s="41"/>
    </row>
    <row r="34" spans="1:11" x14ac:dyDescent="0.2">
      <c r="A34" s="41"/>
      <c r="B34" s="60">
        <v>2</v>
      </c>
      <c r="C34" s="61">
        <v>820749</v>
      </c>
      <c r="D34" s="62">
        <f t="shared" si="0"/>
        <v>1.0379083267169198</v>
      </c>
      <c r="E34" s="61">
        <v>869105</v>
      </c>
      <c r="F34" s="62">
        <f t="shared" si="1"/>
        <v>0.97969150496524504</v>
      </c>
      <c r="G34" s="65">
        <v>100</v>
      </c>
      <c r="H34" s="41">
        <v>105</v>
      </c>
      <c r="I34" s="64"/>
      <c r="J34" s="41"/>
      <c r="K34" s="41"/>
    </row>
    <row r="35" spans="1:11" x14ac:dyDescent="0.2">
      <c r="A35" s="41"/>
      <c r="B35" s="60">
        <v>3</v>
      </c>
      <c r="C35" s="61">
        <v>567565</v>
      </c>
      <c r="D35" s="62">
        <f t="shared" si="0"/>
        <v>0.71773518999485664</v>
      </c>
      <c r="E35" s="61">
        <v>870012</v>
      </c>
      <c r="F35" s="62">
        <f t="shared" si="1"/>
        <v>0.98071391329910973</v>
      </c>
      <c r="G35" s="63">
        <v>95</v>
      </c>
      <c r="H35" s="41">
        <v>90</v>
      </c>
      <c r="I35" s="64"/>
      <c r="J35" s="41"/>
      <c r="K35" s="41"/>
    </row>
    <row r="36" spans="1:11" x14ac:dyDescent="0.2">
      <c r="A36" s="41"/>
      <c r="B36" s="60">
        <v>4</v>
      </c>
      <c r="C36" s="61">
        <v>691022</v>
      </c>
      <c r="D36" s="62">
        <f t="shared" si="0"/>
        <v>0.87385727883260222</v>
      </c>
      <c r="E36" s="61">
        <v>837796</v>
      </c>
      <c r="F36" s="62">
        <f t="shared" si="1"/>
        <v>0.94439869071500271</v>
      </c>
      <c r="G36" s="63">
        <v>90</v>
      </c>
      <c r="H36" s="41">
        <v>90</v>
      </c>
      <c r="I36" s="64"/>
      <c r="J36" s="41"/>
      <c r="K36" s="41"/>
    </row>
    <row r="37" spans="1:11" x14ac:dyDescent="0.2">
      <c r="A37" s="41"/>
      <c r="B37" s="60">
        <v>5</v>
      </c>
      <c r="C37" s="61">
        <v>836194</v>
      </c>
      <c r="D37" s="62">
        <f t="shared" si="0"/>
        <v>1.057439869376299</v>
      </c>
      <c r="E37" s="61">
        <v>838330</v>
      </c>
      <c r="F37" s="62">
        <f t="shared" si="1"/>
        <v>0.94500063784872235</v>
      </c>
      <c r="G37" s="63">
        <v>90</v>
      </c>
      <c r="H37" s="41">
        <v>105</v>
      </c>
      <c r="I37" s="64"/>
      <c r="J37" s="41"/>
      <c r="K37" s="41"/>
    </row>
    <row r="38" spans="1:11" x14ac:dyDescent="0.2">
      <c r="A38" s="41"/>
      <c r="B38" s="60">
        <v>6</v>
      </c>
      <c r="C38" s="61">
        <v>788897</v>
      </c>
      <c r="D38" s="62">
        <f t="shared" si="0"/>
        <v>0.99762870892562516</v>
      </c>
      <c r="E38" s="61">
        <v>846946</v>
      </c>
      <c r="F38" s="62">
        <f t="shared" si="1"/>
        <v>0.95471295339952522</v>
      </c>
      <c r="G38" s="63">
        <v>90</v>
      </c>
      <c r="H38" s="41">
        <v>100</v>
      </c>
      <c r="I38" s="64"/>
      <c r="J38" s="41"/>
      <c r="K38" s="41"/>
    </row>
    <row r="39" spans="1:11" x14ac:dyDescent="0.2">
      <c r="A39" s="41"/>
      <c r="B39" s="60">
        <v>7</v>
      </c>
      <c r="C39" s="61">
        <v>758931</v>
      </c>
      <c r="D39" s="62">
        <f t="shared" si="0"/>
        <v>0.95973410178215102</v>
      </c>
      <c r="E39" s="61">
        <v>869030</v>
      </c>
      <c r="F39" s="62">
        <f t="shared" si="1"/>
        <v>0.97960696182848661</v>
      </c>
      <c r="G39" s="65">
        <v>110</v>
      </c>
      <c r="H39" s="41">
        <v>95</v>
      </c>
      <c r="I39" s="68"/>
      <c r="J39" s="41"/>
      <c r="K39" s="41"/>
    </row>
    <row r="40" spans="1:11" x14ac:dyDescent="0.2">
      <c r="A40" s="41"/>
      <c r="B40" s="66">
        <v>8</v>
      </c>
      <c r="C40" s="61">
        <v>790731</v>
      </c>
      <c r="D40" s="62">
        <f t="shared" si="0"/>
        <v>0.99994796106141681</v>
      </c>
      <c r="E40" s="67">
        <v>1135988</v>
      </c>
      <c r="F40" s="62">
        <f t="shared" si="1"/>
        <v>1.2805331845317409</v>
      </c>
      <c r="G40" s="65">
        <v>120</v>
      </c>
      <c r="H40" s="41">
        <v>100</v>
      </c>
      <c r="I40" s="68" t="s">
        <v>55</v>
      </c>
      <c r="J40" s="41"/>
      <c r="K40" s="41"/>
    </row>
    <row r="41" spans="1:11" x14ac:dyDescent="0.2">
      <c r="A41" s="41"/>
      <c r="B41" s="60">
        <v>9</v>
      </c>
      <c r="C41" s="67">
        <v>971196</v>
      </c>
      <c r="D41" s="62">
        <f t="shared" si="0"/>
        <v>1.2281616124712498</v>
      </c>
      <c r="E41" s="61">
        <v>861715</v>
      </c>
      <c r="F41" s="62">
        <f t="shared" si="1"/>
        <v>0.97136118788998582</v>
      </c>
      <c r="G41" s="65">
        <v>110</v>
      </c>
      <c r="H41" s="41">
        <v>120</v>
      </c>
      <c r="I41" s="64"/>
      <c r="J41" s="41"/>
      <c r="K41" s="41"/>
    </row>
    <row r="42" spans="1:11" x14ac:dyDescent="0.2">
      <c r="A42" s="41"/>
      <c r="B42" s="60">
        <v>10</v>
      </c>
      <c r="C42" s="61">
        <v>715550</v>
      </c>
      <c r="D42" s="62">
        <f t="shared" si="0"/>
        <v>0.90487506312196786</v>
      </c>
      <c r="E42" s="61">
        <v>844032</v>
      </c>
      <c r="F42" s="62">
        <f t="shared" si="1"/>
        <v>0.95142817072600627</v>
      </c>
      <c r="G42" s="63">
        <v>90</v>
      </c>
      <c r="H42" s="41">
        <v>100</v>
      </c>
      <c r="I42" s="64"/>
      <c r="J42" s="41"/>
      <c r="K42" s="41"/>
    </row>
    <row r="43" spans="1:11" x14ac:dyDescent="0.2">
      <c r="A43" s="41"/>
      <c r="B43" s="60">
        <v>11</v>
      </c>
      <c r="C43" s="61">
        <v>634831</v>
      </c>
      <c r="D43" s="62">
        <f t="shared" si="0"/>
        <v>0.80279888365143171</v>
      </c>
      <c r="E43" s="61">
        <v>741998</v>
      </c>
      <c r="F43" s="62">
        <f t="shared" si="1"/>
        <v>0.83641117851260993</v>
      </c>
      <c r="G43" s="63">
        <v>80</v>
      </c>
      <c r="H43" s="41">
        <v>80</v>
      </c>
      <c r="I43" s="64"/>
      <c r="J43" s="41"/>
      <c r="K43" s="41"/>
    </row>
    <row r="44" spans="1:11" x14ac:dyDescent="0.2">
      <c r="A44" s="41"/>
      <c r="B44" s="60">
        <v>12</v>
      </c>
      <c r="C44" s="61">
        <v>776074</v>
      </c>
      <c r="D44" s="62">
        <f t="shared" si="0"/>
        <v>0.98141291277663067</v>
      </c>
      <c r="E44" s="61">
        <v>855231</v>
      </c>
      <c r="F44" s="62">
        <f t="shared" si="1"/>
        <v>0.96405215190676785</v>
      </c>
      <c r="G44" s="63">
        <v>95</v>
      </c>
      <c r="H44" s="41">
        <v>100</v>
      </c>
      <c r="I44" s="64"/>
      <c r="J44" s="41"/>
      <c r="K44" s="41"/>
    </row>
    <row r="45" spans="1:11" x14ac:dyDescent="0.2">
      <c r="A45" s="41"/>
      <c r="B45" s="60">
        <v>13</v>
      </c>
      <c r="C45" s="61">
        <v>743536</v>
      </c>
      <c r="D45" s="62">
        <f t="shared" si="0"/>
        <v>0.9402657884612613</v>
      </c>
      <c r="E45" s="61">
        <v>868911</v>
      </c>
      <c r="F45" s="62">
        <f t="shared" si="1"/>
        <v>0.97947282005149661</v>
      </c>
      <c r="G45" s="63">
        <v>95</v>
      </c>
      <c r="H45" s="41">
        <v>95</v>
      </c>
      <c r="I45" s="64"/>
      <c r="J45" s="41"/>
      <c r="K45" s="41"/>
    </row>
    <row r="46" spans="1:11" x14ac:dyDescent="0.2">
      <c r="A46" s="41"/>
      <c r="B46" s="66">
        <v>14</v>
      </c>
      <c r="C46" s="61">
        <v>728913</v>
      </c>
      <c r="D46" s="62">
        <f t="shared" si="0"/>
        <v>0.92177373612664804</v>
      </c>
      <c r="E46" s="67">
        <v>908804</v>
      </c>
      <c r="F46" s="62">
        <f t="shared" si="1"/>
        <v>1.0244418781141915</v>
      </c>
      <c r="G46" s="63">
        <v>100</v>
      </c>
      <c r="H46" s="41">
        <v>90</v>
      </c>
      <c r="I46" s="126" t="s">
        <v>56</v>
      </c>
      <c r="J46" s="41"/>
      <c r="K46" s="41"/>
    </row>
    <row r="47" spans="1:11" x14ac:dyDescent="0.2">
      <c r="A47" s="41"/>
      <c r="B47" s="66">
        <v>15</v>
      </c>
      <c r="C47" s="61">
        <v>808557</v>
      </c>
      <c r="D47" s="62">
        <f t="shared" si="0"/>
        <v>1.0224904848196619</v>
      </c>
      <c r="E47" s="67">
        <v>973557</v>
      </c>
      <c r="F47" s="62">
        <f t="shared" si="1"/>
        <v>1.0974341679077315</v>
      </c>
      <c r="G47" s="63">
        <v>110</v>
      </c>
      <c r="H47" s="41">
        <v>100</v>
      </c>
      <c r="I47" s="127"/>
      <c r="J47" s="41"/>
      <c r="K47" s="41"/>
    </row>
    <row r="48" spans="1:11" x14ac:dyDescent="0.2">
      <c r="A48" s="41"/>
      <c r="B48" s="60">
        <v>16</v>
      </c>
      <c r="C48" s="67">
        <v>996743</v>
      </c>
      <c r="D48" s="62">
        <f t="shared" si="0"/>
        <v>1.2604680106790296</v>
      </c>
      <c r="E48" s="61">
        <v>855564</v>
      </c>
      <c r="F48" s="62">
        <f t="shared" si="1"/>
        <v>0.96442752343397509</v>
      </c>
      <c r="G48" s="63">
        <v>95</v>
      </c>
      <c r="H48" s="41">
        <v>120</v>
      </c>
      <c r="I48" s="64"/>
      <c r="J48" s="41"/>
      <c r="K48" s="41"/>
    </row>
    <row r="49" spans="1:11" x14ac:dyDescent="0.2">
      <c r="A49" s="41"/>
      <c r="B49" s="60">
        <v>17</v>
      </c>
      <c r="C49" s="67">
        <v>916988</v>
      </c>
      <c r="D49" s="62">
        <f t="shared" si="0"/>
        <v>1.1596108928545694</v>
      </c>
      <c r="E49" s="61">
        <v>844824</v>
      </c>
      <c r="F49" s="62">
        <f t="shared" si="1"/>
        <v>0.95232094625017472</v>
      </c>
      <c r="G49" s="63">
        <v>90</v>
      </c>
      <c r="H49" s="41">
        <v>115</v>
      </c>
      <c r="I49" s="64"/>
      <c r="J49" s="41"/>
      <c r="K49" s="41"/>
    </row>
    <row r="50" spans="1:11" x14ac:dyDescent="0.2">
      <c r="A50" s="41"/>
      <c r="B50" s="60">
        <v>18</v>
      </c>
      <c r="C50" s="61">
        <v>748651</v>
      </c>
      <c r="D50" s="62">
        <f t="shared" si="0"/>
        <v>0.94673414978872805</v>
      </c>
      <c r="E50" s="61">
        <v>839373</v>
      </c>
      <c r="F50" s="62">
        <f t="shared" si="1"/>
        <v>0.94617635107057563</v>
      </c>
      <c r="G50" s="63">
        <v>90</v>
      </c>
      <c r="H50" s="41">
        <v>95</v>
      </c>
      <c r="I50" s="64"/>
      <c r="J50" s="41"/>
      <c r="K50" s="41"/>
    </row>
    <row r="51" spans="1:11" x14ac:dyDescent="0.2">
      <c r="A51" s="41"/>
      <c r="B51" s="60">
        <v>19</v>
      </c>
      <c r="C51" s="61">
        <v>743467</v>
      </c>
      <c r="D51" s="62">
        <f t="shared" si="0"/>
        <v>0.94017853197414591</v>
      </c>
      <c r="E51" s="61">
        <v>927080</v>
      </c>
      <c r="F51" s="62">
        <f t="shared" si="1"/>
        <v>1.045043349679474</v>
      </c>
      <c r="G51" s="63">
        <v>100</v>
      </c>
      <c r="H51" s="41">
        <v>95</v>
      </c>
      <c r="I51" s="64"/>
      <c r="J51" s="41"/>
      <c r="K51" s="41"/>
    </row>
    <row r="52" spans="1:11" x14ac:dyDescent="0.2">
      <c r="A52" s="41"/>
      <c r="B52" s="60">
        <v>20</v>
      </c>
      <c r="C52" s="61">
        <v>727750</v>
      </c>
      <c r="D52" s="62">
        <f t="shared" si="0"/>
        <v>0.92030302171338429</v>
      </c>
      <c r="E52" s="61">
        <v>724097</v>
      </c>
      <c r="F52" s="62">
        <f t="shared" si="1"/>
        <v>0.81623242263111939</v>
      </c>
      <c r="G52" s="65">
        <v>80</v>
      </c>
      <c r="H52" s="41">
        <v>90</v>
      </c>
      <c r="I52" s="64"/>
      <c r="J52" s="41"/>
      <c r="K52" s="41"/>
    </row>
    <row r="53" spans="1:11" x14ac:dyDescent="0.2">
      <c r="A53" s="41"/>
      <c r="B53" s="60">
        <v>21</v>
      </c>
      <c r="C53" s="61">
        <v>668368</v>
      </c>
      <c r="D53" s="62">
        <f t="shared" si="0"/>
        <v>0.84520933014981958</v>
      </c>
      <c r="E53" s="61">
        <v>804823</v>
      </c>
      <c r="F53" s="62">
        <f t="shared" si="1"/>
        <v>0.90723014607054775</v>
      </c>
      <c r="G53" s="65">
        <v>100</v>
      </c>
      <c r="H53" s="41">
        <v>95</v>
      </c>
      <c r="I53" s="64"/>
      <c r="J53" s="41"/>
      <c r="K53" s="41"/>
    </row>
    <row r="54" spans="1:11" x14ac:dyDescent="0.2">
      <c r="A54" s="41"/>
      <c r="B54" s="66">
        <v>22</v>
      </c>
      <c r="C54" s="67">
        <v>894535</v>
      </c>
      <c r="D54" s="62">
        <f t="shared" si="0"/>
        <v>1.1312171261125141</v>
      </c>
      <c r="E54" s="67">
        <v>1072013</v>
      </c>
      <c r="F54" s="62">
        <f t="shared" si="1"/>
        <v>1.2084178888768413</v>
      </c>
      <c r="G54" s="65">
        <v>120</v>
      </c>
      <c r="H54" s="41">
        <v>115</v>
      </c>
      <c r="I54" s="64" t="s">
        <v>57</v>
      </c>
      <c r="J54" s="41"/>
      <c r="K54" s="41"/>
    </row>
    <row r="55" spans="1:11" x14ac:dyDescent="0.2">
      <c r="A55" s="41"/>
      <c r="B55" s="60">
        <v>23</v>
      </c>
      <c r="C55" s="61">
        <v>642319</v>
      </c>
      <c r="D55" s="62">
        <f t="shared" si="0"/>
        <v>0.81226810938360605</v>
      </c>
      <c r="E55" s="61">
        <v>796550</v>
      </c>
      <c r="F55" s="62">
        <f t="shared" si="1"/>
        <v>0.89790447446518651</v>
      </c>
      <c r="G55" s="65">
        <v>100</v>
      </c>
      <c r="H55" s="41">
        <v>95</v>
      </c>
      <c r="I55" s="64"/>
      <c r="J55" s="41"/>
      <c r="K55" s="41"/>
    </row>
    <row r="56" spans="1:11" x14ac:dyDescent="0.2">
      <c r="A56" s="41"/>
      <c r="B56" s="60">
        <v>24</v>
      </c>
      <c r="C56" s="61">
        <v>729237</v>
      </c>
      <c r="D56" s="62">
        <f t="shared" si="0"/>
        <v>0.92218346224005943</v>
      </c>
      <c r="E56" s="61">
        <v>733358</v>
      </c>
      <c r="F56" s="62">
        <f t="shared" si="1"/>
        <v>0.82667180915804439</v>
      </c>
      <c r="G56" s="65">
        <v>80</v>
      </c>
      <c r="H56" s="41">
        <v>90</v>
      </c>
      <c r="I56" s="128"/>
      <c r="J56" s="41"/>
      <c r="K56" s="41"/>
    </row>
    <row r="57" spans="1:11" x14ac:dyDescent="0.2">
      <c r="A57" s="41"/>
      <c r="B57" s="60">
        <v>25</v>
      </c>
      <c r="C57" s="61">
        <v>773623</v>
      </c>
      <c r="D57" s="62">
        <f t="shared" si="0"/>
        <v>0.97831341060387977</v>
      </c>
      <c r="E57" s="61">
        <v>654656</v>
      </c>
      <c r="F57" s="62">
        <f t="shared" si="1"/>
        <v>0.73795562316926888</v>
      </c>
      <c r="G57" s="63">
        <v>80</v>
      </c>
      <c r="H57" s="41">
        <v>95</v>
      </c>
      <c r="I57" s="128"/>
      <c r="J57" s="41"/>
      <c r="K57" s="41"/>
    </row>
    <row r="58" spans="1:11" x14ac:dyDescent="0.2">
      <c r="A58" s="41"/>
      <c r="B58" s="60">
        <v>26</v>
      </c>
      <c r="C58" s="61">
        <v>728170</v>
      </c>
      <c r="D58" s="62">
        <f t="shared" si="0"/>
        <v>0.92083414815669529</v>
      </c>
      <c r="E58" s="61">
        <v>800987</v>
      </c>
      <c r="F58" s="62">
        <f t="shared" si="1"/>
        <v>0.9029060464358124</v>
      </c>
      <c r="G58" s="63">
        <v>90</v>
      </c>
      <c r="H58" s="41">
        <v>90</v>
      </c>
      <c r="I58" s="64"/>
      <c r="J58" s="41"/>
      <c r="K58" s="41"/>
    </row>
    <row r="59" spans="1:11" x14ac:dyDescent="0.2">
      <c r="A59" s="41"/>
      <c r="B59" s="60">
        <v>27</v>
      </c>
      <c r="C59" s="61">
        <v>741812</v>
      </c>
      <c r="D59" s="62">
        <f t="shared" si="0"/>
        <v>0.93808564087014634</v>
      </c>
      <c r="E59" s="61">
        <v>878341</v>
      </c>
      <c r="F59" s="62">
        <f t="shared" si="1"/>
        <v>0.99010271044658382</v>
      </c>
      <c r="G59" s="63">
        <v>95</v>
      </c>
      <c r="H59" s="41">
        <v>95</v>
      </c>
      <c r="I59" s="64"/>
      <c r="J59" s="41"/>
      <c r="K59" s="41"/>
    </row>
    <row r="60" spans="1:11" x14ac:dyDescent="0.2">
      <c r="A60" s="41"/>
      <c r="B60" s="60">
        <v>28</v>
      </c>
      <c r="C60" s="61">
        <v>598629</v>
      </c>
      <c r="D60" s="62">
        <f t="shared" si="0"/>
        <v>0.75701831341155823</v>
      </c>
      <c r="E60" s="61">
        <v>774831</v>
      </c>
      <c r="F60" s="62">
        <f t="shared" si="1"/>
        <v>0.87342190930178254</v>
      </c>
      <c r="G60" s="63">
        <v>85</v>
      </c>
      <c r="H60" s="41">
        <v>85</v>
      </c>
      <c r="I60" s="64"/>
      <c r="J60" s="41"/>
      <c r="K60" s="41"/>
    </row>
    <row r="61" spans="1:11" x14ac:dyDescent="0.2">
      <c r="A61" s="41"/>
      <c r="B61" s="60">
        <v>29</v>
      </c>
      <c r="C61" s="61">
        <v>831351</v>
      </c>
      <c r="D61" s="62">
        <f t="shared" si="0"/>
        <v>1.0513154756502148</v>
      </c>
      <c r="E61" s="61">
        <v>914486</v>
      </c>
      <c r="F61" s="62">
        <f t="shared" si="1"/>
        <v>1.0308468661550065</v>
      </c>
      <c r="G61" s="63">
        <v>100</v>
      </c>
      <c r="H61" s="41">
        <v>105</v>
      </c>
      <c r="I61" s="64"/>
      <c r="J61" s="41"/>
      <c r="K61" s="41"/>
    </row>
    <row r="62" spans="1:11" x14ac:dyDescent="0.2">
      <c r="A62" s="41"/>
      <c r="B62" s="66">
        <v>30</v>
      </c>
      <c r="C62" s="67">
        <v>624316</v>
      </c>
      <c r="D62" s="62">
        <f t="shared" si="0"/>
        <v>0.78950175376710852</v>
      </c>
      <c r="E62" s="61">
        <v>900000</v>
      </c>
      <c r="F62" s="62">
        <f t="shared" si="1"/>
        <v>1.014517641100581</v>
      </c>
      <c r="G62" s="63">
        <v>100</v>
      </c>
      <c r="H62" s="41">
        <v>80</v>
      </c>
      <c r="I62" s="121" t="s">
        <v>58</v>
      </c>
      <c r="J62" s="41"/>
      <c r="K62" s="41"/>
    </row>
    <row r="63" spans="1:11" x14ac:dyDescent="0.2">
      <c r="A63" s="41"/>
      <c r="B63" s="66">
        <v>31</v>
      </c>
      <c r="C63" s="67">
        <v>908627</v>
      </c>
      <c r="D63" s="62">
        <f t="shared" si="0"/>
        <v>1.1490376828723698</v>
      </c>
      <c r="E63" s="61">
        <v>900000</v>
      </c>
      <c r="F63" s="62">
        <f t="shared" si="1"/>
        <v>1.014517641100581</v>
      </c>
      <c r="G63" s="63">
        <v>100</v>
      </c>
      <c r="H63" s="41">
        <v>110</v>
      </c>
      <c r="I63" s="122"/>
      <c r="J63" s="41"/>
      <c r="K63" s="41"/>
    </row>
    <row r="64" spans="1:11" x14ac:dyDescent="0.2">
      <c r="A64" s="41"/>
      <c r="B64" s="66">
        <v>32</v>
      </c>
      <c r="C64" s="67">
        <v>854596</v>
      </c>
      <c r="D64" s="62">
        <f t="shared" si="0"/>
        <v>1.0807107951139421</v>
      </c>
      <c r="E64" s="61">
        <v>940055</v>
      </c>
      <c r="F64" s="62">
        <f t="shared" si="1"/>
        <v>1.0596693123386742</v>
      </c>
      <c r="G64" s="63">
        <v>105</v>
      </c>
      <c r="H64" s="41">
        <v>105</v>
      </c>
      <c r="I64" s="122"/>
      <c r="J64" s="41"/>
      <c r="K64" s="41"/>
    </row>
    <row r="65" spans="1:11" x14ac:dyDescent="0.2">
      <c r="A65" s="41"/>
      <c r="B65" s="66">
        <v>33</v>
      </c>
      <c r="C65" s="67">
        <v>924994</v>
      </c>
      <c r="D65" s="62">
        <f t="shared" si="0"/>
        <v>1.1697351745334938</v>
      </c>
      <c r="E65" s="61">
        <v>1017493</v>
      </c>
      <c r="F65" s="62">
        <f t="shared" si="1"/>
        <v>1.1469606646626149</v>
      </c>
      <c r="G65" s="63">
        <v>120</v>
      </c>
      <c r="H65" s="41">
        <v>115</v>
      </c>
      <c r="I65" s="122"/>
      <c r="J65" s="41"/>
      <c r="K65" s="41"/>
    </row>
    <row r="66" spans="1:11" x14ac:dyDescent="0.2">
      <c r="A66" s="41"/>
      <c r="B66" s="66">
        <v>34</v>
      </c>
      <c r="C66" s="67">
        <v>991574</v>
      </c>
      <c r="D66" s="62">
        <f t="shared" si="0"/>
        <v>1.2539313616659942</v>
      </c>
      <c r="E66" s="61">
        <v>1090731</v>
      </c>
      <c r="F66" s="62">
        <f t="shared" si="1"/>
        <v>1.2295176013280866</v>
      </c>
      <c r="G66" s="63">
        <v>120</v>
      </c>
      <c r="H66" s="41">
        <v>115</v>
      </c>
      <c r="I66" s="122"/>
      <c r="J66" s="41"/>
      <c r="K66" s="41"/>
    </row>
    <row r="67" spans="1:11" x14ac:dyDescent="0.2">
      <c r="A67" s="41"/>
      <c r="B67" s="66">
        <v>35</v>
      </c>
      <c r="C67" s="67">
        <v>770471</v>
      </c>
      <c r="D67" s="62">
        <f t="shared" si="0"/>
        <v>0.97432743310550729</v>
      </c>
      <c r="E67" s="61">
        <v>900000</v>
      </c>
      <c r="F67" s="62">
        <f t="shared" si="1"/>
        <v>1.014517641100581</v>
      </c>
      <c r="G67" s="63">
        <v>100</v>
      </c>
      <c r="H67" s="41">
        <v>100</v>
      </c>
      <c r="I67" s="123"/>
      <c r="J67" s="41"/>
      <c r="K67" s="41"/>
    </row>
    <row r="68" spans="1:11" s="51" customFormat="1" x14ac:dyDescent="0.2">
      <c r="A68" s="48"/>
      <c r="B68" s="69" t="s">
        <v>59</v>
      </c>
      <c r="C68" s="70">
        <f>SUM(C15:C67)</f>
        <v>41910924</v>
      </c>
      <c r="D68" s="70">
        <f>(SUM(D15:D67))*100</f>
        <v>5299.9999999999982</v>
      </c>
      <c r="E68" s="70">
        <f>SUM(E15:E67)</f>
        <v>47017418</v>
      </c>
      <c r="F68" s="70">
        <f>(SUM(F15:F67))*100</f>
        <v>5300.0000000000009</v>
      </c>
      <c r="G68" s="71">
        <f>(SUM(G15:G67))</f>
        <v>5300</v>
      </c>
      <c r="H68" s="48">
        <f>SUM(H15:H67)</f>
        <v>5400</v>
      </c>
      <c r="I68" s="64"/>
      <c r="J68" s="48"/>
      <c r="K68" s="48"/>
    </row>
    <row r="69" spans="1:11" x14ac:dyDescent="0.2">
      <c r="A69" s="41"/>
      <c r="B69" s="55"/>
      <c r="C69" s="41"/>
      <c r="D69" s="41"/>
      <c r="E69" s="41"/>
      <c r="F69" s="41"/>
      <c r="G69" s="41"/>
      <c r="H69" s="41"/>
      <c r="I69" s="72"/>
      <c r="J69" s="41"/>
      <c r="K69" s="41"/>
    </row>
    <row r="70" spans="1:11" ht="25.5" x14ac:dyDescent="0.2">
      <c r="A70" s="41"/>
      <c r="B70" s="73" t="s">
        <v>60</v>
      </c>
      <c r="C70" s="74">
        <f>C68/53</f>
        <v>790772.15094339626</v>
      </c>
      <c r="D70" s="75"/>
      <c r="E70" s="74">
        <f>E68/53</f>
        <v>887121.09433962265</v>
      </c>
      <c r="F70" s="75"/>
      <c r="G70" s="75"/>
      <c r="H70" s="41"/>
      <c r="I70" s="76" t="s">
        <v>61</v>
      </c>
      <c r="J70" s="41"/>
      <c r="K70" s="41"/>
    </row>
    <row r="71" spans="1:11" x14ac:dyDescent="0.2">
      <c r="A71" s="41"/>
      <c r="B71" s="55"/>
      <c r="C71" s="41"/>
      <c r="D71" s="41"/>
      <c r="E71" s="41"/>
      <c r="F71" s="41"/>
      <c r="G71" s="41"/>
      <c r="H71" s="41"/>
      <c r="I71" s="41"/>
      <c r="J71" s="41"/>
      <c r="K71" s="41"/>
    </row>
  </sheetData>
  <autoFilter ref="A14:K68"/>
  <mergeCells count="6">
    <mergeCell ref="I62:I67"/>
    <mergeCell ref="B5:I5"/>
    <mergeCell ref="B6:I6"/>
    <mergeCell ref="B7:I7"/>
    <mergeCell ref="I46:I47"/>
    <mergeCell ref="I56:I57"/>
  </mergeCells>
  <pageMargins left="0.23622047244094491" right="0.23622047244094491" top="0.31496062992125984" bottom="0.78740157480314965" header="0.31496062992125984" footer="0.51181102362204722"/>
  <pageSetup scale="76"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03"/>
  <sheetViews>
    <sheetView zoomScaleNormal="100" zoomScaleSheetLayoutView="80" workbookViewId="0">
      <selection activeCell="Q20" sqref="Q20"/>
    </sheetView>
  </sheetViews>
  <sheetFormatPr defaultColWidth="9.140625" defaultRowHeight="12.75" customHeight="1" zeroHeight="1" x14ac:dyDescent="0.2"/>
  <cols>
    <col min="1" max="1" width="19.28515625" style="13" customWidth="1"/>
    <col min="2" max="2" width="5.140625" style="81" bestFit="1" customWidth="1"/>
    <col min="3" max="3" width="6.28515625" style="13" bestFit="1" customWidth="1"/>
    <col min="4" max="4" width="6" style="13" customWidth="1"/>
    <col min="5" max="5" width="7" style="13" bestFit="1" customWidth="1"/>
    <col min="6" max="6" width="6.28515625" style="13" bestFit="1" customWidth="1"/>
    <col min="7" max="7" width="6.85546875" style="13" bestFit="1" customWidth="1"/>
    <col min="8" max="8" width="7.5703125" style="13" bestFit="1" customWidth="1"/>
    <col min="9" max="9" width="6.85546875" style="13" customWidth="1"/>
    <col min="10" max="10" width="6" style="13" bestFit="1" customWidth="1"/>
    <col min="11" max="11" width="6" style="13" customWidth="1"/>
    <col min="12" max="12" width="7.140625" style="13" bestFit="1" customWidth="1"/>
    <col min="13" max="13" width="6" style="13" customWidth="1"/>
    <col min="14" max="14" width="6.28515625" style="13" bestFit="1" customWidth="1"/>
    <col min="15" max="15" width="6.85546875" style="13" customWidth="1"/>
    <col min="16" max="16" width="7.140625" style="13" bestFit="1" customWidth="1"/>
    <col min="17" max="17" width="8.140625" style="13" bestFit="1" customWidth="1"/>
    <col min="18" max="18" width="8.28515625" style="81" bestFit="1" customWidth="1"/>
    <col min="19" max="19" width="6" style="13" bestFit="1" customWidth="1"/>
    <col min="20" max="21" width="18" style="13" bestFit="1" customWidth="1"/>
    <col min="22" max="22" width="9.85546875" style="13" bestFit="1" customWidth="1"/>
    <col min="23" max="23" width="11.28515625" style="13" customWidth="1"/>
    <col min="24" max="24" width="8.42578125" style="13" customWidth="1"/>
    <col min="25" max="25" width="7" style="13" customWidth="1"/>
    <col min="26" max="28" width="9.140625" style="13"/>
    <col min="29" max="29" width="11.42578125" style="13" customWidth="1"/>
    <col min="30" max="30" width="3.42578125" style="13" customWidth="1"/>
    <col min="31" max="31" width="11.42578125" style="81" customWidth="1"/>
    <col min="32" max="32" width="11.42578125" style="13" customWidth="1"/>
    <col min="33" max="16384" width="9.140625" style="13"/>
  </cols>
  <sheetData>
    <row r="1" spans="1:31" ht="17.100000000000001" customHeight="1" x14ac:dyDescent="0.2">
      <c r="A1" s="11"/>
      <c r="B1" s="31"/>
      <c r="C1" s="11"/>
      <c r="D1" s="11"/>
      <c r="E1" s="11"/>
      <c r="F1" s="12"/>
      <c r="H1" s="14" t="s">
        <v>8</v>
      </c>
      <c r="I1" s="15">
        <v>37</v>
      </c>
      <c r="J1" s="109"/>
      <c r="K1" s="109"/>
      <c r="L1" s="109"/>
      <c r="M1" s="109"/>
      <c r="N1" s="109"/>
      <c r="O1" s="109"/>
      <c r="P1" s="109"/>
      <c r="Q1" s="109"/>
      <c r="R1" s="109"/>
      <c r="S1" s="109"/>
    </row>
    <row r="2" spans="1:31" ht="17.100000000000001" customHeight="1" thickBot="1" x14ac:dyDescent="0.25">
      <c r="A2" s="12"/>
      <c r="B2" s="32"/>
      <c r="C2" s="40"/>
      <c r="D2" s="40"/>
      <c r="E2" s="40"/>
      <c r="F2" s="40"/>
      <c r="G2" s="40"/>
      <c r="H2" s="40"/>
      <c r="I2" s="99"/>
      <c r="J2" s="109"/>
      <c r="K2" s="109"/>
      <c r="L2" s="109"/>
      <c r="M2" s="109"/>
      <c r="N2" s="109"/>
      <c r="O2" s="109"/>
      <c r="P2" s="109"/>
      <c r="Q2" s="109"/>
      <c r="R2" s="109"/>
      <c r="S2" s="109"/>
      <c r="U2" s="11"/>
      <c r="Y2" s="11"/>
      <c r="Z2" s="16"/>
      <c r="AC2" s="81"/>
      <c r="AE2" s="13"/>
    </row>
    <row r="3" spans="1:31" ht="17.100000000000001" customHeight="1" x14ac:dyDescent="0.2">
      <c r="A3" s="110" t="s">
        <v>9</v>
      </c>
      <c r="B3" s="112" t="s">
        <v>29</v>
      </c>
      <c r="C3" s="114">
        <f>VLOOKUP($I$1,[1]BUDGET!$Q:$R,2,)</f>
        <v>41889</v>
      </c>
      <c r="D3" s="115"/>
      <c r="E3" s="114">
        <f>VLOOKUP($I$1,[1]BUDGET!$Q:$R,2,)+1</f>
        <v>41890</v>
      </c>
      <c r="F3" s="115"/>
      <c r="G3" s="114">
        <f>VLOOKUP($I$1,[1]BUDGET!$Q:$R,2,)+2</f>
        <v>41891</v>
      </c>
      <c r="H3" s="115"/>
      <c r="I3" s="114">
        <f>VLOOKUP($I$1,[1]BUDGET!$Q:$R,2,)+3</f>
        <v>41892</v>
      </c>
      <c r="J3" s="115"/>
      <c r="K3" s="114">
        <f>VLOOKUP($I$1,[1]BUDGET!$Q:$R,2,)+4</f>
        <v>41893</v>
      </c>
      <c r="L3" s="115"/>
      <c r="M3" s="114">
        <f>VLOOKUP($I$1,[1]BUDGET!$Q:$R,2,)+5</f>
        <v>41894</v>
      </c>
      <c r="N3" s="115"/>
      <c r="O3" s="114">
        <f>VLOOKUP($I$1,[1]BUDGET!$Q:$R,2,)+6</f>
        <v>41895</v>
      </c>
      <c r="P3" s="115"/>
      <c r="Q3" s="116" t="s">
        <v>10</v>
      </c>
      <c r="R3" s="118" t="s">
        <v>30</v>
      </c>
      <c r="S3" s="13" t="s">
        <v>0</v>
      </c>
      <c r="AB3" s="81"/>
      <c r="AE3" s="13"/>
    </row>
    <row r="4" spans="1:31" ht="17.100000000000001" customHeight="1" thickBot="1" x14ac:dyDescent="0.25">
      <c r="A4" s="111"/>
      <c r="B4" s="113"/>
      <c r="C4" s="120" t="s">
        <v>11</v>
      </c>
      <c r="D4" s="108"/>
      <c r="E4" s="107" t="s">
        <v>12</v>
      </c>
      <c r="F4" s="108"/>
      <c r="G4" s="107" t="s">
        <v>13</v>
      </c>
      <c r="H4" s="108"/>
      <c r="I4" s="107" t="s">
        <v>14</v>
      </c>
      <c r="J4" s="108"/>
      <c r="K4" s="107" t="s">
        <v>15</v>
      </c>
      <c r="L4" s="108"/>
      <c r="M4" s="107" t="s">
        <v>16</v>
      </c>
      <c r="N4" s="108"/>
      <c r="O4" s="107" t="s">
        <v>17</v>
      </c>
      <c r="P4" s="108"/>
      <c r="Q4" s="117"/>
      <c r="R4" s="119"/>
      <c r="AC4" s="18" t="s">
        <v>0</v>
      </c>
    </row>
    <row r="5" spans="1:31" ht="17.100000000000001" customHeight="1" x14ac:dyDescent="0.2">
      <c r="A5" s="82" t="s">
        <v>65</v>
      </c>
      <c r="B5" s="33"/>
      <c r="C5" s="86"/>
      <c r="D5" s="87"/>
      <c r="E5" s="86"/>
      <c r="F5" s="87"/>
      <c r="G5" s="86"/>
      <c r="H5" s="87"/>
      <c r="I5" s="88"/>
      <c r="J5" s="89"/>
      <c r="K5" s="88"/>
      <c r="L5" s="89"/>
      <c r="M5" s="86"/>
      <c r="N5" s="87"/>
      <c r="O5" s="86"/>
      <c r="P5" s="87"/>
      <c r="Q5" s="90">
        <f t="shared" ref="Q5:Q18" si="0">X23</f>
        <v>0</v>
      </c>
      <c r="R5" s="91">
        <f>COUNTBLANK(C5:P5)/2</f>
        <v>7</v>
      </c>
      <c r="S5" s="19"/>
    </row>
    <row r="6" spans="1:31" ht="17.100000000000001" customHeight="1" x14ac:dyDescent="0.2">
      <c r="A6" s="83" t="s">
        <v>66</v>
      </c>
      <c r="B6" s="34"/>
      <c r="C6" s="86"/>
      <c r="D6" s="87"/>
      <c r="E6" s="86"/>
      <c r="F6" s="87"/>
      <c r="G6" s="86"/>
      <c r="H6" s="87"/>
      <c r="I6" s="86"/>
      <c r="J6" s="92"/>
      <c r="K6" s="86"/>
      <c r="L6" s="87"/>
      <c r="M6" s="86"/>
      <c r="N6" s="87"/>
      <c r="O6" s="86"/>
      <c r="P6" s="92"/>
      <c r="Q6" s="93">
        <f t="shared" si="0"/>
        <v>0</v>
      </c>
      <c r="R6" s="91">
        <f t="shared" ref="R6:R18" si="1">COUNTBLANK(C6:P6)/2</f>
        <v>7</v>
      </c>
      <c r="S6" s="19"/>
    </row>
    <row r="7" spans="1:31" ht="17.100000000000001" customHeight="1" x14ac:dyDescent="0.2">
      <c r="A7" s="83" t="s">
        <v>67</v>
      </c>
      <c r="B7" s="34"/>
      <c r="C7" s="86"/>
      <c r="D7" s="87"/>
      <c r="E7" s="86"/>
      <c r="F7" s="87"/>
      <c r="G7" s="86"/>
      <c r="H7" s="87"/>
      <c r="I7" s="86"/>
      <c r="J7" s="87"/>
      <c r="K7" s="86"/>
      <c r="L7" s="87"/>
      <c r="M7" s="86"/>
      <c r="N7" s="87"/>
      <c r="O7" s="86"/>
      <c r="P7" s="87"/>
      <c r="Q7" s="93">
        <f t="shared" si="0"/>
        <v>0</v>
      </c>
      <c r="R7" s="91">
        <f t="shared" si="1"/>
        <v>7</v>
      </c>
      <c r="S7" s="19"/>
    </row>
    <row r="8" spans="1:31" ht="17.100000000000001" customHeight="1" x14ac:dyDescent="0.2">
      <c r="A8" s="83" t="s">
        <v>68</v>
      </c>
      <c r="B8" s="34"/>
      <c r="C8" s="86"/>
      <c r="D8" s="87"/>
      <c r="E8" s="86"/>
      <c r="F8" s="87"/>
      <c r="G8" s="86"/>
      <c r="H8" s="87"/>
      <c r="I8" s="86"/>
      <c r="J8" s="87"/>
      <c r="K8" s="86"/>
      <c r="L8" s="87"/>
      <c r="M8" s="86"/>
      <c r="N8" s="87"/>
      <c r="O8" s="86"/>
      <c r="P8" s="87"/>
      <c r="Q8" s="93">
        <f t="shared" si="0"/>
        <v>0</v>
      </c>
      <c r="R8" s="91">
        <f t="shared" si="1"/>
        <v>7</v>
      </c>
      <c r="S8" s="19"/>
    </row>
    <row r="9" spans="1:31" ht="17.100000000000001" customHeight="1" x14ac:dyDescent="0.2">
      <c r="A9" s="83" t="s">
        <v>69</v>
      </c>
      <c r="B9" s="34"/>
      <c r="C9" s="86"/>
      <c r="D9" s="87"/>
      <c r="E9" s="86"/>
      <c r="F9" s="87"/>
      <c r="G9" s="86"/>
      <c r="H9" s="87"/>
      <c r="I9" s="86"/>
      <c r="J9" s="87"/>
      <c r="K9" s="86"/>
      <c r="L9" s="87"/>
      <c r="M9" s="86"/>
      <c r="N9" s="87"/>
      <c r="O9" s="86"/>
      <c r="P9" s="87"/>
      <c r="Q9" s="93">
        <f t="shared" si="0"/>
        <v>0</v>
      </c>
      <c r="R9" s="91">
        <f t="shared" si="1"/>
        <v>7</v>
      </c>
      <c r="S9" s="19"/>
    </row>
    <row r="10" spans="1:31" ht="17.100000000000001" customHeight="1" x14ac:dyDescent="0.2">
      <c r="A10" s="83" t="s">
        <v>70</v>
      </c>
      <c r="B10" s="34"/>
      <c r="C10" s="86"/>
      <c r="D10" s="87"/>
      <c r="E10" s="86"/>
      <c r="F10" s="87"/>
      <c r="G10" s="86"/>
      <c r="H10" s="87"/>
      <c r="I10" s="86"/>
      <c r="J10" s="87"/>
      <c r="K10" s="86"/>
      <c r="L10" s="87"/>
      <c r="M10" s="86"/>
      <c r="N10" s="87"/>
      <c r="O10" s="86"/>
      <c r="P10" s="87"/>
      <c r="Q10" s="93">
        <f t="shared" si="0"/>
        <v>0</v>
      </c>
      <c r="R10" s="91">
        <f t="shared" si="1"/>
        <v>7</v>
      </c>
      <c r="S10" s="19"/>
    </row>
    <row r="11" spans="1:31" ht="17.100000000000001" customHeight="1" x14ac:dyDescent="0.2">
      <c r="A11" s="83" t="s">
        <v>71</v>
      </c>
      <c r="B11" s="34"/>
      <c r="C11" s="86"/>
      <c r="D11" s="87"/>
      <c r="E11" s="86"/>
      <c r="F11" s="87"/>
      <c r="G11" s="86"/>
      <c r="H11" s="87"/>
      <c r="I11" s="86"/>
      <c r="J11" s="87"/>
      <c r="K11" s="86"/>
      <c r="L11" s="87"/>
      <c r="M11" s="86"/>
      <c r="N11" s="87"/>
      <c r="O11" s="86"/>
      <c r="P11" s="87"/>
      <c r="Q11" s="93">
        <f t="shared" si="0"/>
        <v>0</v>
      </c>
      <c r="R11" s="91">
        <f t="shared" si="1"/>
        <v>7</v>
      </c>
      <c r="S11" s="19"/>
    </row>
    <row r="12" spans="1:31" ht="17.100000000000001" customHeight="1" x14ac:dyDescent="0.2">
      <c r="A12" s="83" t="s">
        <v>72</v>
      </c>
      <c r="B12" s="34"/>
      <c r="C12" s="86"/>
      <c r="D12" s="87"/>
      <c r="E12" s="86"/>
      <c r="F12" s="87"/>
      <c r="G12" s="86"/>
      <c r="H12" s="87"/>
      <c r="I12" s="86"/>
      <c r="J12" s="87"/>
      <c r="K12" s="86"/>
      <c r="L12" s="87"/>
      <c r="M12" s="86"/>
      <c r="N12" s="87"/>
      <c r="O12" s="86"/>
      <c r="P12" s="87"/>
      <c r="Q12" s="93">
        <f t="shared" si="0"/>
        <v>0</v>
      </c>
      <c r="R12" s="91">
        <f t="shared" si="1"/>
        <v>7</v>
      </c>
      <c r="S12" s="19"/>
    </row>
    <row r="13" spans="1:31" ht="17.100000000000001" customHeight="1" x14ac:dyDescent="0.2">
      <c r="A13" s="83" t="s">
        <v>73</v>
      </c>
      <c r="B13" s="34"/>
      <c r="C13" s="86"/>
      <c r="D13" s="87"/>
      <c r="E13" s="86"/>
      <c r="F13" s="87"/>
      <c r="G13" s="86"/>
      <c r="H13" s="87"/>
      <c r="I13" s="86"/>
      <c r="J13" s="87"/>
      <c r="K13" s="86"/>
      <c r="L13" s="87"/>
      <c r="M13" s="86"/>
      <c r="N13" s="87"/>
      <c r="O13" s="86"/>
      <c r="P13" s="87"/>
      <c r="Q13" s="93">
        <f t="shared" si="0"/>
        <v>0</v>
      </c>
      <c r="R13" s="91">
        <f t="shared" si="1"/>
        <v>7</v>
      </c>
      <c r="S13" s="19"/>
    </row>
    <row r="14" spans="1:31" ht="17.100000000000001" customHeight="1" x14ac:dyDescent="0.2">
      <c r="A14" s="83" t="s">
        <v>75</v>
      </c>
      <c r="B14" s="34"/>
      <c r="C14" s="86"/>
      <c r="D14" s="87"/>
      <c r="E14" s="86"/>
      <c r="F14" s="87"/>
      <c r="G14" s="86"/>
      <c r="H14" s="87"/>
      <c r="I14" s="86"/>
      <c r="J14" s="87"/>
      <c r="K14" s="86"/>
      <c r="L14" s="87"/>
      <c r="M14" s="86"/>
      <c r="N14" s="87"/>
      <c r="O14" s="86"/>
      <c r="P14" s="87"/>
      <c r="Q14" s="93">
        <f t="shared" si="0"/>
        <v>0</v>
      </c>
      <c r="R14" s="91">
        <f t="shared" si="1"/>
        <v>7</v>
      </c>
      <c r="S14" s="19"/>
    </row>
    <row r="15" spans="1:31" ht="17.100000000000001" customHeight="1" x14ac:dyDescent="0.2">
      <c r="A15" s="83" t="s">
        <v>74</v>
      </c>
      <c r="B15" s="34"/>
      <c r="C15" s="86"/>
      <c r="D15" s="87"/>
      <c r="E15" s="86"/>
      <c r="F15" s="87"/>
      <c r="G15" s="86"/>
      <c r="H15" s="87"/>
      <c r="I15" s="86"/>
      <c r="J15" s="87"/>
      <c r="K15" s="86"/>
      <c r="L15" s="87"/>
      <c r="M15" s="86"/>
      <c r="N15" s="87"/>
      <c r="O15" s="86"/>
      <c r="P15" s="87"/>
      <c r="Q15" s="93">
        <f t="shared" si="0"/>
        <v>0</v>
      </c>
      <c r="R15" s="91">
        <f t="shared" si="1"/>
        <v>7</v>
      </c>
      <c r="S15" s="19"/>
    </row>
    <row r="16" spans="1:31" ht="17.100000000000001" customHeight="1" x14ac:dyDescent="0.2">
      <c r="A16" s="84"/>
      <c r="B16" s="34"/>
      <c r="C16" s="86"/>
      <c r="D16" s="92"/>
      <c r="E16" s="86"/>
      <c r="F16" s="92"/>
      <c r="G16" s="86"/>
      <c r="H16" s="92"/>
      <c r="I16" s="86"/>
      <c r="J16" s="92"/>
      <c r="K16" s="86"/>
      <c r="L16" s="92"/>
      <c r="M16" s="86"/>
      <c r="N16" s="92"/>
      <c r="O16" s="86"/>
      <c r="P16" s="92"/>
      <c r="Q16" s="93">
        <f t="shared" si="0"/>
        <v>0</v>
      </c>
      <c r="R16" s="91">
        <f t="shared" si="1"/>
        <v>7</v>
      </c>
      <c r="S16" s="19"/>
    </row>
    <row r="17" spans="1:31" ht="17.100000000000001" customHeight="1" x14ac:dyDescent="0.2">
      <c r="A17" s="84"/>
      <c r="B17" s="34"/>
      <c r="C17" s="86"/>
      <c r="D17" s="92"/>
      <c r="E17" s="86"/>
      <c r="F17" s="92"/>
      <c r="G17" s="86"/>
      <c r="H17" s="92"/>
      <c r="I17" s="86"/>
      <c r="J17" s="92"/>
      <c r="K17" s="86"/>
      <c r="L17" s="92"/>
      <c r="M17" s="86"/>
      <c r="N17" s="92"/>
      <c r="O17" s="86"/>
      <c r="P17" s="92"/>
      <c r="Q17" s="93">
        <f t="shared" si="0"/>
        <v>0</v>
      </c>
      <c r="R17" s="91">
        <f t="shared" si="1"/>
        <v>7</v>
      </c>
      <c r="S17" s="19"/>
    </row>
    <row r="18" spans="1:31" ht="17.100000000000001" customHeight="1" thickBot="1" x14ac:dyDescent="0.25">
      <c r="A18" s="85"/>
      <c r="B18" s="35"/>
      <c r="C18" s="94"/>
      <c r="D18" s="95"/>
      <c r="E18" s="94"/>
      <c r="F18" s="95"/>
      <c r="G18" s="94"/>
      <c r="H18" s="95"/>
      <c r="I18" s="94"/>
      <c r="J18" s="95"/>
      <c r="K18" s="94"/>
      <c r="L18" s="95"/>
      <c r="M18" s="94"/>
      <c r="N18" s="95"/>
      <c r="O18" s="94"/>
      <c r="P18" s="95"/>
      <c r="Q18" s="96">
        <f t="shared" si="0"/>
        <v>0</v>
      </c>
      <c r="R18" s="97">
        <f t="shared" si="1"/>
        <v>7</v>
      </c>
      <c r="S18" s="19"/>
    </row>
    <row r="19" spans="1:31" ht="17.100000000000001" customHeight="1" x14ac:dyDescent="0.2">
      <c r="A19" s="18" t="s">
        <v>18</v>
      </c>
      <c r="B19" s="36">
        <f>SUM(B5:B18)</f>
        <v>0</v>
      </c>
      <c r="C19" s="105">
        <f>E37</f>
        <v>0</v>
      </c>
      <c r="D19" s="105"/>
      <c r="E19" s="105">
        <f>H37</f>
        <v>0</v>
      </c>
      <c r="F19" s="105"/>
      <c r="G19" s="105">
        <f>K37</f>
        <v>0</v>
      </c>
      <c r="H19" s="105"/>
      <c r="I19" s="105">
        <f>N37</f>
        <v>0</v>
      </c>
      <c r="J19" s="105"/>
      <c r="K19" s="105">
        <f>Q37</f>
        <v>0</v>
      </c>
      <c r="L19" s="105"/>
      <c r="M19" s="105">
        <f>T37</f>
        <v>0</v>
      </c>
      <c r="N19" s="105"/>
      <c r="O19" s="105">
        <f>W37</f>
        <v>0</v>
      </c>
      <c r="P19" s="105"/>
      <c r="Q19" s="38">
        <f>SUM(Q5:Q18)</f>
        <v>0</v>
      </c>
      <c r="R19" s="20"/>
      <c r="S19" s="19"/>
      <c r="T19" s="19"/>
    </row>
    <row r="20" spans="1:31" ht="17.100000000000001" customHeight="1" x14ac:dyDescent="0.2">
      <c r="A20" s="18" t="s">
        <v>28</v>
      </c>
      <c r="B20" s="36"/>
      <c r="C20" s="106">
        <f>COUNTA(D5:D15)-COUNTIF(D5:D15,"H")-COUNTIF(D5:D15,"T")-COUNTIF(D5:D15,"S")-COUNTIF(D5:D15,"AA")-COUNTIF(D5:D15,"AU")-COUNTIF(D5:D15,"FI")-COUNTIF(D5:D15,"HOS")-COUNTIF(D5:D15,"GD")</f>
        <v>0</v>
      </c>
      <c r="D20" s="106"/>
      <c r="E20" s="106">
        <f t="shared" ref="E20" si="2">COUNTA(F5:F15)-COUNTIF(F5:F15,"H")-COUNTIF(F5:F15,"T")-COUNTIF(F5:F15,"S")-COUNTIF(F5:F15,"AA")-COUNTIF(F5:F15,"AU")-COUNTIF(F5:F15,"FI")-COUNTIF(F5:F15,"HOS")-COUNTIF(F5:F15,"GD")</f>
        <v>0</v>
      </c>
      <c r="F20" s="106"/>
      <c r="G20" s="106">
        <f t="shared" ref="G20" si="3">COUNTA(H5:H15)-COUNTIF(H5:H15,"H")-COUNTIF(H5:H15,"T")-COUNTIF(H5:H15,"S")-COUNTIF(H5:H15,"AA")-COUNTIF(H5:H15,"AU")-COUNTIF(H5:H15,"FI")-COUNTIF(H5:H15,"HOS")-COUNTIF(H5:H15,"GD")</f>
        <v>0</v>
      </c>
      <c r="H20" s="106"/>
      <c r="I20" s="106">
        <f t="shared" ref="I20" si="4">COUNTA(J5:J15)-COUNTIF(J5:J15,"H")-COUNTIF(J5:J15,"T")-COUNTIF(J5:J15,"S")-COUNTIF(J5:J15,"AA")-COUNTIF(J5:J15,"AU")-COUNTIF(J5:J15,"FI")-COUNTIF(J5:J15,"HOS")-COUNTIF(J5:J15,"GD")</f>
        <v>0</v>
      </c>
      <c r="J20" s="106"/>
      <c r="K20" s="106">
        <f t="shared" ref="K20" si="5">COUNTA(L5:L15)-COUNTIF(L5:L15,"H")-COUNTIF(L5:L15,"T")-COUNTIF(L5:L15,"S")-COUNTIF(L5:L15,"AA")-COUNTIF(L5:L15,"AU")-COUNTIF(L5:L15,"FI")-COUNTIF(L5:L15,"HOS")-COUNTIF(L5:L15,"GD")</f>
        <v>0</v>
      </c>
      <c r="L20" s="106"/>
      <c r="M20" s="106">
        <f t="shared" ref="M20" si="6">COUNTA(N5:N15)-COUNTIF(N5:N15,"H")-COUNTIF(N5:N15,"T")-COUNTIF(N5:N15,"S")-COUNTIF(N5:N15,"AA")-COUNTIF(N5:N15,"AU")-COUNTIF(N5:N15,"FI")-COUNTIF(N5:N15,"HOS")-COUNTIF(N5:N15,"GD")</f>
        <v>0</v>
      </c>
      <c r="N20" s="106"/>
      <c r="O20" s="106">
        <f t="shared" ref="O20" si="7">COUNTA(P5:P15)-COUNTIF(P5:P15,"H")-COUNTIF(P5:P15,"T")-COUNTIF(P5:P15,"S")-COUNTIF(P5:P15,"AA")-COUNTIF(P5:P15,"AU")-COUNTIF(P5:P15,"FI")-COUNTIF(P5:P15,"HOS")-COUNTIF(P5:P15,"GD")</f>
        <v>0</v>
      </c>
      <c r="P20" s="106"/>
      <c r="Q20" s="22"/>
      <c r="R20" s="23"/>
      <c r="S20" s="24"/>
      <c r="T20" s="24"/>
    </row>
    <row r="21" spans="1:31" ht="17.100000000000001" customHeight="1" x14ac:dyDescent="0.2">
      <c r="A21" s="18" t="s">
        <v>19</v>
      </c>
      <c r="B21" s="36"/>
      <c r="C21" s="27"/>
      <c r="D21" s="21"/>
      <c r="E21" s="27"/>
      <c r="F21" s="21"/>
      <c r="G21" s="27"/>
      <c r="H21" s="21"/>
      <c r="I21" s="27"/>
      <c r="J21" s="21"/>
      <c r="K21" s="27"/>
      <c r="L21" s="21"/>
      <c r="M21" s="28"/>
      <c r="N21" s="28"/>
      <c r="O21" s="27"/>
      <c r="P21" s="21"/>
      <c r="Q21" s="39"/>
      <c r="R21" s="25"/>
      <c r="S21" s="26"/>
      <c r="T21" s="26"/>
      <c r="U21" s="17"/>
      <c r="V21" s="17"/>
    </row>
    <row r="22" spans="1:31" hidden="1" x14ac:dyDescent="0.2">
      <c r="C22" s="104" t="s">
        <v>20</v>
      </c>
      <c r="D22" s="104"/>
      <c r="E22" s="104"/>
      <c r="F22" s="104" t="s">
        <v>21</v>
      </c>
      <c r="G22" s="104"/>
      <c r="H22" s="104"/>
      <c r="I22" s="104" t="s">
        <v>22</v>
      </c>
      <c r="J22" s="104"/>
      <c r="K22" s="104"/>
      <c r="L22" s="104" t="s">
        <v>23</v>
      </c>
      <c r="M22" s="104"/>
      <c r="N22" s="104"/>
      <c r="O22" s="104" t="s">
        <v>24</v>
      </c>
      <c r="P22" s="104"/>
      <c r="Q22" s="103"/>
      <c r="R22" s="103" t="s">
        <v>25</v>
      </c>
      <c r="S22" s="103"/>
      <c r="T22" s="103"/>
      <c r="U22" s="103" t="s">
        <v>26</v>
      </c>
      <c r="V22" s="103"/>
      <c r="W22" s="103"/>
      <c r="X22" s="13" t="s">
        <v>27</v>
      </c>
      <c r="AE22" s="13"/>
    </row>
    <row r="23" spans="1:31" hidden="1" x14ac:dyDescent="0.2">
      <c r="A23" s="17"/>
      <c r="B23" s="37"/>
      <c r="C23" s="29">
        <f>VLOOKUP(C5,BUDGET!$B:$C,2,)</f>
        <v>0</v>
      </c>
      <c r="D23" s="29">
        <f>VLOOKUP(D5,BUDGET!$B:$C,2,)</f>
        <v>0</v>
      </c>
      <c r="E23" s="30">
        <f t="shared" ref="E23:E36" si="8">IF(D23-C23&gt;7,D23-C23-0.75,IF(D23-C23&gt;6,D23-C23-0.5,IF(D23-C23&lt;=6,D23-C23,FALSE)))</f>
        <v>0</v>
      </c>
      <c r="F23" s="29">
        <f>VLOOKUP(E5,BUDGET!$B:$C,2,)</f>
        <v>0</v>
      </c>
      <c r="G23" s="29">
        <f>VLOOKUP(F5,BUDGET!$B:$C,2,)</f>
        <v>0</v>
      </c>
      <c r="H23" s="30">
        <f t="shared" ref="H23:H36" si="9">IF(G23-F23&gt;7,G23-F23-0.75,IF(G23-F23&gt;6,G23-F23-0.5,IF(G23-F23&lt;=6,G23-F23,FALSE)))</f>
        <v>0</v>
      </c>
      <c r="I23" s="29">
        <f>VLOOKUP(G5,BUDGET!$B:$C,2,)</f>
        <v>0</v>
      </c>
      <c r="J23" s="29">
        <f>VLOOKUP(H5,BUDGET!$B:$C,2,)</f>
        <v>0</v>
      </c>
      <c r="K23" s="30">
        <f t="shared" ref="K23:K36" si="10">IF(J23-I23&gt;7,J23-I23-0.75,IF(J23-I23&gt;6,J23-I23-0.5,IF(J23-I23&lt;=6,J23-I23,FALSE)))</f>
        <v>0</v>
      </c>
      <c r="L23" s="29">
        <f>VLOOKUP(I5,BUDGET!$B:$C,2,)</f>
        <v>0</v>
      </c>
      <c r="M23" s="29">
        <f>VLOOKUP(J5,BUDGET!$B:$C,2,)</f>
        <v>0</v>
      </c>
      <c r="N23" s="30">
        <f t="shared" ref="N23:N36" si="11">IF(M23-L23&gt;7,M23-L23-0.75,IF(M23-L23&gt;6,M23-L23-0.5,IF(M23-L23&lt;=6,M23-L23,FALSE)))</f>
        <v>0</v>
      </c>
      <c r="O23" s="29">
        <f>VLOOKUP(K5,BUDGET!$B:$C,2,)</f>
        <v>0</v>
      </c>
      <c r="P23" s="29">
        <f>VLOOKUP(L5,BUDGET!$B:$C,2,)</f>
        <v>0</v>
      </c>
      <c r="Q23" s="30">
        <f t="shared" ref="Q23:Q36" si="12">IF(P23-O23&gt;7,P23-O23-0.75,IF(P23-O23&gt;6,P23-O23-0.5,IF(P23-O23&lt;=6,P23-O23,FALSE)))</f>
        <v>0</v>
      </c>
      <c r="R23" s="29">
        <f>VLOOKUP(M5,BUDGET!$B:$C,2,)</f>
        <v>0</v>
      </c>
      <c r="S23" s="29">
        <f>VLOOKUP(N5,BUDGET!$B:$C,2,)</f>
        <v>0</v>
      </c>
      <c r="T23" s="30">
        <f t="shared" ref="T23:T36" si="13">IF(S23-R23&gt;7,S23-R23-0.75,IF(S23-R23&gt;6,S23-R23-0.5,IF(S23-R23&lt;=6,S23-R23,FALSE)))</f>
        <v>0</v>
      </c>
      <c r="U23" s="29">
        <f>VLOOKUP(O5,BUDGET!$B:$C,2,)</f>
        <v>0</v>
      </c>
      <c r="V23" s="29">
        <f>VLOOKUP(P5,BUDGET!$B:$C,2,)</f>
        <v>0</v>
      </c>
      <c r="W23" s="30">
        <f t="shared" ref="W23:W36" si="14">IF(V23-U23&gt;7,V23-U23-0.75,IF(V23-U23&gt;6,V23-U23-0.5,IF(V23-U23&lt;=6,V23-U23,FALSE)))</f>
        <v>0</v>
      </c>
      <c r="X23" s="13">
        <f t="shared" ref="X23:X37" si="15">E23+H23+K23+N23+Q23+T23+W23</f>
        <v>0</v>
      </c>
      <c r="AE23" s="13"/>
    </row>
    <row r="24" spans="1:31" hidden="1" x14ac:dyDescent="0.2">
      <c r="A24" s="17"/>
      <c r="B24" s="37"/>
      <c r="C24" s="29">
        <f>VLOOKUP(C6,BUDGET!$B:$C,2,)</f>
        <v>0</v>
      </c>
      <c r="D24" s="29">
        <f>VLOOKUP(D6,BUDGET!$B:$C,2,)</f>
        <v>0</v>
      </c>
      <c r="E24" s="30">
        <f t="shared" si="8"/>
        <v>0</v>
      </c>
      <c r="F24" s="29">
        <f>VLOOKUP(E6,BUDGET!$B:$C,2,)</f>
        <v>0</v>
      </c>
      <c r="G24" s="29">
        <f>VLOOKUP(F6,BUDGET!$B:$C,2,)</f>
        <v>0</v>
      </c>
      <c r="H24" s="30">
        <f t="shared" si="9"/>
        <v>0</v>
      </c>
      <c r="I24" s="29">
        <f>VLOOKUP(G6,BUDGET!$B:$C,2,)</f>
        <v>0</v>
      </c>
      <c r="J24" s="29">
        <f>VLOOKUP(H6,BUDGET!$B:$C,2,)</f>
        <v>0</v>
      </c>
      <c r="K24" s="30">
        <f t="shared" si="10"/>
        <v>0</v>
      </c>
      <c r="L24" s="29">
        <f>VLOOKUP(I6,BUDGET!$B:$C,2,)</f>
        <v>0</v>
      </c>
      <c r="M24" s="29">
        <f>VLOOKUP(J6,BUDGET!$B:$C,2,)</f>
        <v>0</v>
      </c>
      <c r="N24" s="30">
        <f t="shared" si="11"/>
        <v>0</v>
      </c>
      <c r="O24" s="29">
        <f>VLOOKUP(K6,BUDGET!$B:$C,2,)</f>
        <v>0</v>
      </c>
      <c r="P24" s="29">
        <f>VLOOKUP(L6,BUDGET!$B:$C,2,)</f>
        <v>0</v>
      </c>
      <c r="Q24" s="30">
        <f t="shared" si="12"/>
        <v>0</v>
      </c>
      <c r="R24" s="29">
        <f>VLOOKUP(M6,BUDGET!$B:$C,2,)</f>
        <v>0</v>
      </c>
      <c r="S24" s="29">
        <f>VLOOKUP(N6,BUDGET!$B:$C,2,)</f>
        <v>0</v>
      </c>
      <c r="T24" s="30">
        <f t="shared" si="13"/>
        <v>0</v>
      </c>
      <c r="U24" s="29">
        <f>VLOOKUP(O6,BUDGET!$B:$C,2,)</f>
        <v>0</v>
      </c>
      <c r="V24" s="29">
        <f>VLOOKUP(P6,BUDGET!$B:$C,2,)</f>
        <v>0</v>
      </c>
      <c r="W24" s="30">
        <f t="shared" si="14"/>
        <v>0</v>
      </c>
      <c r="X24" s="13">
        <f t="shared" si="15"/>
        <v>0</v>
      </c>
      <c r="AE24" s="13"/>
    </row>
    <row r="25" spans="1:31" hidden="1" x14ac:dyDescent="0.2">
      <c r="C25" s="29">
        <f>VLOOKUP(C7,BUDGET!$B:$C,2,)</f>
        <v>0</v>
      </c>
      <c r="D25" s="29">
        <f>VLOOKUP(D7,BUDGET!$B:$C,2,)</f>
        <v>0</v>
      </c>
      <c r="E25" s="30">
        <f t="shared" si="8"/>
        <v>0</v>
      </c>
      <c r="F25" s="29">
        <f>VLOOKUP(E7,BUDGET!$B:$C,2,)</f>
        <v>0</v>
      </c>
      <c r="G25" s="29">
        <f>VLOOKUP(F7,BUDGET!$B:$C,2,)</f>
        <v>0</v>
      </c>
      <c r="H25" s="30">
        <f t="shared" si="9"/>
        <v>0</v>
      </c>
      <c r="I25" s="29">
        <f>VLOOKUP(G7,BUDGET!$B:$C,2,)</f>
        <v>0</v>
      </c>
      <c r="J25" s="29">
        <f>VLOOKUP(H7,BUDGET!$B:$C,2,)</f>
        <v>0</v>
      </c>
      <c r="K25" s="30">
        <f t="shared" si="10"/>
        <v>0</v>
      </c>
      <c r="L25" s="29">
        <f>VLOOKUP(I7,BUDGET!$B:$C,2,)</f>
        <v>0</v>
      </c>
      <c r="M25" s="29">
        <f>VLOOKUP(J7,BUDGET!$B:$C,2,)</f>
        <v>0</v>
      </c>
      <c r="N25" s="30">
        <f t="shared" si="11"/>
        <v>0</v>
      </c>
      <c r="O25" s="29">
        <f>VLOOKUP(K7,BUDGET!$B:$C,2,)</f>
        <v>0</v>
      </c>
      <c r="P25" s="29">
        <f>VLOOKUP(L7,BUDGET!$B:$C,2,)</f>
        <v>0</v>
      </c>
      <c r="Q25" s="30">
        <f t="shared" si="12"/>
        <v>0</v>
      </c>
      <c r="R25" s="29">
        <f>VLOOKUP(M7,BUDGET!$B:$C,2,)</f>
        <v>0</v>
      </c>
      <c r="S25" s="29">
        <f>VLOOKUP(N7,BUDGET!$B:$C,2,)</f>
        <v>0</v>
      </c>
      <c r="T25" s="30">
        <f t="shared" si="13"/>
        <v>0</v>
      </c>
      <c r="U25" s="29">
        <f>VLOOKUP(O7,BUDGET!$B:$C,2,)</f>
        <v>0</v>
      </c>
      <c r="V25" s="29">
        <f>VLOOKUP(P7,BUDGET!$B:$C,2,)</f>
        <v>0</v>
      </c>
      <c r="W25" s="30">
        <f t="shared" si="14"/>
        <v>0</v>
      </c>
      <c r="X25" s="13">
        <f t="shared" si="15"/>
        <v>0</v>
      </c>
      <c r="AE25" s="13"/>
    </row>
    <row r="26" spans="1:31" hidden="1" x14ac:dyDescent="0.2">
      <c r="C26" s="29">
        <f>VLOOKUP(C8,BUDGET!$B:$C,2,)</f>
        <v>0</v>
      </c>
      <c r="D26" s="29">
        <f>VLOOKUP(D8,BUDGET!$B:$C,2,)</f>
        <v>0</v>
      </c>
      <c r="E26" s="30">
        <f t="shared" si="8"/>
        <v>0</v>
      </c>
      <c r="F26" s="29">
        <f>VLOOKUP(E8,BUDGET!$B:$C,2,)</f>
        <v>0</v>
      </c>
      <c r="G26" s="29">
        <f>VLOOKUP(F8,BUDGET!$B:$C,2,)</f>
        <v>0</v>
      </c>
      <c r="H26" s="30">
        <f t="shared" si="9"/>
        <v>0</v>
      </c>
      <c r="I26" s="29">
        <f>VLOOKUP(G8,BUDGET!$B:$C,2,)</f>
        <v>0</v>
      </c>
      <c r="J26" s="29">
        <f>VLOOKUP(H8,BUDGET!$B:$C,2,)</f>
        <v>0</v>
      </c>
      <c r="K26" s="30">
        <f t="shared" si="10"/>
        <v>0</v>
      </c>
      <c r="L26" s="29">
        <f>VLOOKUP(I8,BUDGET!$B:$C,2,)</f>
        <v>0</v>
      </c>
      <c r="M26" s="29">
        <f>VLOOKUP(J8,BUDGET!$B:$C,2,)</f>
        <v>0</v>
      </c>
      <c r="N26" s="30">
        <f t="shared" si="11"/>
        <v>0</v>
      </c>
      <c r="O26" s="29">
        <f>VLOOKUP(K8,BUDGET!$B:$C,2,)</f>
        <v>0</v>
      </c>
      <c r="P26" s="29">
        <f>VLOOKUP(L8,BUDGET!$B:$C,2,)</f>
        <v>0</v>
      </c>
      <c r="Q26" s="30">
        <f t="shared" si="12"/>
        <v>0</v>
      </c>
      <c r="R26" s="29">
        <f>VLOOKUP(M8,BUDGET!$B:$C,2,)</f>
        <v>0</v>
      </c>
      <c r="S26" s="29">
        <f>VLOOKUP(N8,BUDGET!$B:$C,2,)</f>
        <v>0</v>
      </c>
      <c r="T26" s="30">
        <f t="shared" si="13"/>
        <v>0</v>
      </c>
      <c r="U26" s="29">
        <f>VLOOKUP(O8,BUDGET!$B:$C,2,)</f>
        <v>0</v>
      </c>
      <c r="V26" s="29">
        <f>VLOOKUP(P8,BUDGET!$B:$C,2,)</f>
        <v>0</v>
      </c>
      <c r="W26" s="30">
        <f t="shared" si="14"/>
        <v>0</v>
      </c>
      <c r="X26" s="13">
        <f t="shared" si="15"/>
        <v>0</v>
      </c>
      <c r="AE26" s="13"/>
    </row>
    <row r="27" spans="1:31" hidden="1" x14ac:dyDescent="0.2">
      <c r="C27" s="29">
        <f>VLOOKUP(C9,BUDGET!$B:$C,2,)</f>
        <v>0</v>
      </c>
      <c r="D27" s="29">
        <f>VLOOKUP(D9,BUDGET!$B:$C,2,)</f>
        <v>0</v>
      </c>
      <c r="E27" s="30">
        <f t="shared" si="8"/>
        <v>0</v>
      </c>
      <c r="F27" s="29">
        <f>VLOOKUP(E9,BUDGET!$B:$C,2,)</f>
        <v>0</v>
      </c>
      <c r="G27" s="29">
        <f>VLOOKUP(F9,BUDGET!$B:$C,2,)</f>
        <v>0</v>
      </c>
      <c r="H27" s="30">
        <f t="shared" si="9"/>
        <v>0</v>
      </c>
      <c r="I27" s="29">
        <f>VLOOKUP(G9,BUDGET!$B:$C,2,)</f>
        <v>0</v>
      </c>
      <c r="J27" s="29">
        <f>VLOOKUP(H9,BUDGET!$B:$C,2,)</f>
        <v>0</v>
      </c>
      <c r="K27" s="30">
        <f t="shared" si="10"/>
        <v>0</v>
      </c>
      <c r="L27" s="29">
        <f>VLOOKUP(I9,BUDGET!$B:$C,2,)</f>
        <v>0</v>
      </c>
      <c r="M27" s="29">
        <f>VLOOKUP(J9,BUDGET!$B:$C,2,)</f>
        <v>0</v>
      </c>
      <c r="N27" s="30">
        <f t="shared" si="11"/>
        <v>0</v>
      </c>
      <c r="O27" s="29">
        <f>VLOOKUP(K9,BUDGET!$B:$C,2,)</f>
        <v>0</v>
      </c>
      <c r="P27" s="29">
        <f>VLOOKUP(L9,BUDGET!$B:$C,2,)</f>
        <v>0</v>
      </c>
      <c r="Q27" s="30">
        <f t="shared" si="12"/>
        <v>0</v>
      </c>
      <c r="R27" s="29">
        <f>VLOOKUP(M9,BUDGET!$B:$C,2,)</f>
        <v>0</v>
      </c>
      <c r="S27" s="29">
        <f>VLOOKUP(N9,BUDGET!$B:$C,2,)</f>
        <v>0</v>
      </c>
      <c r="T27" s="30">
        <f t="shared" si="13"/>
        <v>0</v>
      </c>
      <c r="U27" s="29">
        <f>VLOOKUP(O9,BUDGET!$B:$C,2,)</f>
        <v>0</v>
      </c>
      <c r="V27" s="29">
        <f>VLOOKUP(P9,BUDGET!$B:$C,2,)</f>
        <v>0</v>
      </c>
      <c r="W27" s="30">
        <f t="shared" si="14"/>
        <v>0</v>
      </c>
      <c r="X27" s="13">
        <f t="shared" si="15"/>
        <v>0</v>
      </c>
      <c r="AE27" s="13"/>
    </row>
    <row r="28" spans="1:31" hidden="1" x14ac:dyDescent="0.2">
      <c r="C28" s="29">
        <f>VLOOKUP(C10,BUDGET!$B:$C,2,)</f>
        <v>0</v>
      </c>
      <c r="D28" s="29">
        <f>VLOOKUP(D10,BUDGET!$B:$C,2,)</f>
        <v>0</v>
      </c>
      <c r="E28" s="30">
        <f t="shared" si="8"/>
        <v>0</v>
      </c>
      <c r="F28" s="29">
        <f>VLOOKUP(E10,BUDGET!$B:$C,2,)</f>
        <v>0</v>
      </c>
      <c r="G28" s="29">
        <f>VLOOKUP(F10,BUDGET!$B:$C,2,)</f>
        <v>0</v>
      </c>
      <c r="H28" s="30">
        <f t="shared" si="9"/>
        <v>0</v>
      </c>
      <c r="I28" s="29">
        <f>VLOOKUP(G10,BUDGET!$B:$C,2,)</f>
        <v>0</v>
      </c>
      <c r="J28" s="29">
        <f>VLOOKUP(H10,BUDGET!$B:$C,2,)</f>
        <v>0</v>
      </c>
      <c r="K28" s="30">
        <f t="shared" si="10"/>
        <v>0</v>
      </c>
      <c r="L28" s="29">
        <f>VLOOKUP(I10,BUDGET!$B:$C,2,)</f>
        <v>0</v>
      </c>
      <c r="M28" s="29">
        <f>VLOOKUP(J10,BUDGET!$B:$C,2,)</f>
        <v>0</v>
      </c>
      <c r="N28" s="30">
        <f t="shared" si="11"/>
        <v>0</v>
      </c>
      <c r="O28" s="29">
        <f>VLOOKUP(K10,BUDGET!$B:$C,2,)</f>
        <v>0</v>
      </c>
      <c r="P28" s="29">
        <f>VLOOKUP(L10,BUDGET!$B:$C,2,)</f>
        <v>0</v>
      </c>
      <c r="Q28" s="30">
        <f t="shared" si="12"/>
        <v>0</v>
      </c>
      <c r="R28" s="29">
        <f>VLOOKUP(M10,BUDGET!$B:$C,2,)</f>
        <v>0</v>
      </c>
      <c r="S28" s="29">
        <f>VLOOKUP(N10,BUDGET!$B:$C,2,)</f>
        <v>0</v>
      </c>
      <c r="T28" s="30">
        <f t="shared" si="13"/>
        <v>0</v>
      </c>
      <c r="U28" s="29">
        <f>VLOOKUP(O10,BUDGET!$B:$C,2,)</f>
        <v>0</v>
      </c>
      <c r="V28" s="29">
        <f>VLOOKUP(P10,BUDGET!$B:$C,2,)</f>
        <v>0</v>
      </c>
      <c r="W28" s="30">
        <f t="shared" si="14"/>
        <v>0</v>
      </c>
      <c r="X28" s="13">
        <f t="shared" si="15"/>
        <v>0</v>
      </c>
      <c r="AE28" s="13"/>
    </row>
    <row r="29" spans="1:31" hidden="1" x14ac:dyDescent="0.2">
      <c r="C29" s="29">
        <f>VLOOKUP(C11,BUDGET!$B:$C,2,)</f>
        <v>0</v>
      </c>
      <c r="D29" s="29">
        <f>VLOOKUP(D11,BUDGET!$B:$C,2,)</f>
        <v>0</v>
      </c>
      <c r="E29" s="30">
        <f t="shared" si="8"/>
        <v>0</v>
      </c>
      <c r="F29" s="29">
        <f>VLOOKUP(E11,BUDGET!$B:$C,2,)</f>
        <v>0</v>
      </c>
      <c r="G29" s="29">
        <f>VLOOKUP(F11,BUDGET!$B:$C,2,)</f>
        <v>0</v>
      </c>
      <c r="H29" s="30">
        <f t="shared" si="9"/>
        <v>0</v>
      </c>
      <c r="I29" s="29">
        <f>VLOOKUP(G11,BUDGET!$B:$C,2,)</f>
        <v>0</v>
      </c>
      <c r="J29" s="29">
        <f>VLOOKUP(H11,BUDGET!$B:$C,2,)</f>
        <v>0</v>
      </c>
      <c r="K29" s="30">
        <f t="shared" si="10"/>
        <v>0</v>
      </c>
      <c r="L29" s="29">
        <f>VLOOKUP(I11,BUDGET!$B:$C,2,)</f>
        <v>0</v>
      </c>
      <c r="M29" s="29">
        <f>VLOOKUP(J11,BUDGET!$B:$C,2,)</f>
        <v>0</v>
      </c>
      <c r="N29" s="30">
        <f t="shared" si="11"/>
        <v>0</v>
      </c>
      <c r="O29" s="29">
        <f>VLOOKUP(K11,BUDGET!$B:$C,2,)</f>
        <v>0</v>
      </c>
      <c r="P29" s="29">
        <f>VLOOKUP(L11,BUDGET!$B:$C,2,)</f>
        <v>0</v>
      </c>
      <c r="Q29" s="30">
        <f t="shared" si="12"/>
        <v>0</v>
      </c>
      <c r="R29" s="29">
        <f>VLOOKUP(M11,BUDGET!$B:$C,2,)</f>
        <v>0</v>
      </c>
      <c r="S29" s="29">
        <f>VLOOKUP(N11,BUDGET!$B:$C,2,)</f>
        <v>0</v>
      </c>
      <c r="T29" s="30">
        <f t="shared" si="13"/>
        <v>0</v>
      </c>
      <c r="U29" s="29">
        <f>VLOOKUP(O11,BUDGET!$B:$C,2,)</f>
        <v>0</v>
      </c>
      <c r="V29" s="29">
        <f>VLOOKUP(P11,BUDGET!$B:$C,2,)</f>
        <v>0</v>
      </c>
      <c r="W29" s="30">
        <f t="shared" si="14"/>
        <v>0</v>
      </c>
      <c r="X29" s="13">
        <f t="shared" si="15"/>
        <v>0</v>
      </c>
      <c r="AE29" s="13"/>
    </row>
    <row r="30" spans="1:31" hidden="1" x14ac:dyDescent="0.2">
      <c r="C30" s="29">
        <f>VLOOKUP(C12,BUDGET!$B:$C,2,)</f>
        <v>0</v>
      </c>
      <c r="D30" s="29">
        <f>VLOOKUP(D12,BUDGET!$B:$C,2,)</f>
        <v>0</v>
      </c>
      <c r="E30" s="30">
        <f t="shared" si="8"/>
        <v>0</v>
      </c>
      <c r="F30" s="29">
        <f>VLOOKUP(E12,BUDGET!$B:$C,2,)</f>
        <v>0</v>
      </c>
      <c r="G30" s="29">
        <f>VLOOKUP(F12,BUDGET!$B:$C,2,)</f>
        <v>0</v>
      </c>
      <c r="H30" s="30">
        <f t="shared" si="9"/>
        <v>0</v>
      </c>
      <c r="I30" s="29">
        <f>VLOOKUP(G12,BUDGET!$B:$C,2,)</f>
        <v>0</v>
      </c>
      <c r="J30" s="29">
        <f>VLOOKUP(H12,BUDGET!$B:$C,2,)</f>
        <v>0</v>
      </c>
      <c r="K30" s="30">
        <f t="shared" si="10"/>
        <v>0</v>
      </c>
      <c r="L30" s="29">
        <f>VLOOKUP(I12,BUDGET!$B:$C,2,)</f>
        <v>0</v>
      </c>
      <c r="M30" s="29">
        <f>VLOOKUP(J12,BUDGET!$B:$C,2,)</f>
        <v>0</v>
      </c>
      <c r="N30" s="30">
        <f t="shared" si="11"/>
        <v>0</v>
      </c>
      <c r="O30" s="29">
        <f>VLOOKUP(K12,BUDGET!$B:$C,2,)</f>
        <v>0</v>
      </c>
      <c r="P30" s="29">
        <f>VLOOKUP(L12,BUDGET!$B:$C,2,)</f>
        <v>0</v>
      </c>
      <c r="Q30" s="30">
        <f t="shared" si="12"/>
        <v>0</v>
      </c>
      <c r="R30" s="29">
        <f>VLOOKUP(M12,BUDGET!$B:$C,2,)</f>
        <v>0</v>
      </c>
      <c r="S30" s="29">
        <f>VLOOKUP(N12,BUDGET!$B:$C,2,)</f>
        <v>0</v>
      </c>
      <c r="T30" s="30">
        <f t="shared" si="13"/>
        <v>0</v>
      </c>
      <c r="U30" s="29">
        <f>VLOOKUP(O12,BUDGET!$B:$C,2,)</f>
        <v>0</v>
      </c>
      <c r="V30" s="29">
        <f>VLOOKUP(P12,BUDGET!$B:$C,2,)</f>
        <v>0</v>
      </c>
      <c r="W30" s="30">
        <f t="shared" si="14"/>
        <v>0</v>
      </c>
      <c r="X30" s="13">
        <f t="shared" si="15"/>
        <v>0</v>
      </c>
      <c r="AE30" s="13"/>
    </row>
    <row r="31" spans="1:31" hidden="1" x14ac:dyDescent="0.2">
      <c r="C31" s="29">
        <f>VLOOKUP(C13,BUDGET!$B:$C,2,)</f>
        <v>0</v>
      </c>
      <c r="D31" s="29">
        <f>VLOOKUP(D13,BUDGET!$B:$C,2,)</f>
        <v>0</v>
      </c>
      <c r="E31" s="30">
        <f t="shared" si="8"/>
        <v>0</v>
      </c>
      <c r="F31" s="29">
        <f>VLOOKUP(E13,BUDGET!$B:$C,2,)</f>
        <v>0</v>
      </c>
      <c r="G31" s="29">
        <f>VLOOKUP(F13,BUDGET!$B:$C,2,)</f>
        <v>0</v>
      </c>
      <c r="H31" s="30">
        <f t="shared" si="9"/>
        <v>0</v>
      </c>
      <c r="I31" s="29">
        <f>VLOOKUP(G13,BUDGET!$B:$C,2,)</f>
        <v>0</v>
      </c>
      <c r="J31" s="29">
        <f>VLOOKUP(H13,BUDGET!$B:$C,2,)</f>
        <v>0</v>
      </c>
      <c r="K31" s="30">
        <f t="shared" si="10"/>
        <v>0</v>
      </c>
      <c r="L31" s="29">
        <f>VLOOKUP(I13,BUDGET!$B:$C,2,)</f>
        <v>0</v>
      </c>
      <c r="M31" s="29">
        <f>VLOOKUP(J13,BUDGET!$B:$C,2,)</f>
        <v>0</v>
      </c>
      <c r="N31" s="30">
        <f t="shared" si="11"/>
        <v>0</v>
      </c>
      <c r="O31" s="29">
        <f>VLOOKUP(K13,BUDGET!$B:$C,2,)</f>
        <v>0</v>
      </c>
      <c r="P31" s="29">
        <f>VLOOKUP(L13,BUDGET!$B:$C,2,)</f>
        <v>0</v>
      </c>
      <c r="Q31" s="30">
        <f t="shared" si="12"/>
        <v>0</v>
      </c>
      <c r="R31" s="29">
        <f>VLOOKUP(M13,BUDGET!$B:$C,2,)</f>
        <v>0</v>
      </c>
      <c r="S31" s="29">
        <f>VLOOKUP(N13,BUDGET!$B:$C,2,)</f>
        <v>0</v>
      </c>
      <c r="T31" s="30">
        <f t="shared" si="13"/>
        <v>0</v>
      </c>
      <c r="U31" s="29">
        <f>VLOOKUP(O13,BUDGET!$B:$C,2,)</f>
        <v>0</v>
      </c>
      <c r="V31" s="29">
        <f>VLOOKUP(P13,BUDGET!$B:$C,2,)</f>
        <v>0</v>
      </c>
      <c r="W31" s="30">
        <f t="shared" si="14"/>
        <v>0</v>
      </c>
      <c r="X31" s="13">
        <f t="shared" si="15"/>
        <v>0</v>
      </c>
      <c r="AE31" s="13"/>
    </row>
    <row r="32" spans="1:31" hidden="1" x14ac:dyDescent="0.2">
      <c r="C32" s="29">
        <f>VLOOKUP(C14,BUDGET!$B:$C,2,)</f>
        <v>0</v>
      </c>
      <c r="D32" s="29">
        <f>VLOOKUP(D14,BUDGET!$B:$C,2,)</f>
        <v>0</v>
      </c>
      <c r="E32" s="30">
        <f t="shared" si="8"/>
        <v>0</v>
      </c>
      <c r="F32" s="29">
        <f>VLOOKUP(E14,BUDGET!$B:$C,2,)</f>
        <v>0</v>
      </c>
      <c r="G32" s="29">
        <f>VLOOKUP(F14,BUDGET!$B:$C,2,)</f>
        <v>0</v>
      </c>
      <c r="H32" s="30">
        <f t="shared" si="9"/>
        <v>0</v>
      </c>
      <c r="I32" s="29">
        <f>VLOOKUP(G14,BUDGET!$B:$C,2,)</f>
        <v>0</v>
      </c>
      <c r="J32" s="29">
        <f>VLOOKUP(H14,BUDGET!$B:$C,2,)</f>
        <v>0</v>
      </c>
      <c r="K32" s="30">
        <f t="shared" si="10"/>
        <v>0</v>
      </c>
      <c r="L32" s="29">
        <f>VLOOKUP(I14,BUDGET!$B:$C,2,)</f>
        <v>0</v>
      </c>
      <c r="M32" s="29">
        <f>VLOOKUP(J14,BUDGET!$B:$C,2,)</f>
        <v>0</v>
      </c>
      <c r="N32" s="30">
        <f t="shared" si="11"/>
        <v>0</v>
      </c>
      <c r="O32" s="29">
        <f>VLOOKUP(K14,BUDGET!$B:$C,2,)</f>
        <v>0</v>
      </c>
      <c r="P32" s="29">
        <f>VLOOKUP(L14,BUDGET!$B:$C,2,)</f>
        <v>0</v>
      </c>
      <c r="Q32" s="30">
        <f t="shared" si="12"/>
        <v>0</v>
      </c>
      <c r="R32" s="29">
        <f>VLOOKUP(M14,BUDGET!$B:$C,2,)</f>
        <v>0</v>
      </c>
      <c r="S32" s="29">
        <f>VLOOKUP(N14,BUDGET!$B:$C,2,)</f>
        <v>0</v>
      </c>
      <c r="T32" s="30">
        <f t="shared" si="13"/>
        <v>0</v>
      </c>
      <c r="U32" s="29">
        <f>VLOOKUP(O14,BUDGET!$B:$C,2,)</f>
        <v>0</v>
      </c>
      <c r="V32" s="29">
        <f>VLOOKUP(P14,BUDGET!$B:$C,2,)</f>
        <v>0</v>
      </c>
      <c r="W32" s="30">
        <f t="shared" si="14"/>
        <v>0</v>
      </c>
      <c r="X32" s="13">
        <f t="shared" si="15"/>
        <v>0</v>
      </c>
      <c r="AE32" s="13"/>
    </row>
    <row r="33" spans="3:31" hidden="1" x14ac:dyDescent="0.2">
      <c r="C33" s="29">
        <f>VLOOKUP(C15,BUDGET!$B:$C,2,)</f>
        <v>0</v>
      </c>
      <c r="D33" s="29">
        <f>VLOOKUP(D15,BUDGET!$B:$C,2,)</f>
        <v>0</v>
      </c>
      <c r="E33" s="30">
        <f t="shared" si="8"/>
        <v>0</v>
      </c>
      <c r="F33" s="29">
        <f>VLOOKUP(E15,BUDGET!$B:$C,2,)</f>
        <v>0</v>
      </c>
      <c r="G33" s="29">
        <f>VLOOKUP(F15,BUDGET!$B:$C,2,)</f>
        <v>0</v>
      </c>
      <c r="H33" s="30">
        <f t="shared" si="9"/>
        <v>0</v>
      </c>
      <c r="I33" s="29">
        <f>VLOOKUP(G15,BUDGET!$B:$C,2,)</f>
        <v>0</v>
      </c>
      <c r="J33" s="29">
        <f>VLOOKUP(H15,BUDGET!$B:$C,2,)</f>
        <v>0</v>
      </c>
      <c r="K33" s="30">
        <f t="shared" si="10"/>
        <v>0</v>
      </c>
      <c r="L33" s="29">
        <f>VLOOKUP(I15,BUDGET!$B:$C,2,)</f>
        <v>0</v>
      </c>
      <c r="M33" s="29">
        <f>VLOOKUP(J15,BUDGET!$B:$C,2,)</f>
        <v>0</v>
      </c>
      <c r="N33" s="30">
        <f t="shared" si="11"/>
        <v>0</v>
      </c>
      <c r="O33" s="29">
        <f>VLOOKUP(K15,BUDGET!$B:$C,2,)</f>
        <v>0</v>
      </c>
      <c r="P33" s="29">
        <f>VLOOKUP(L15,BUDGET!$B:$C,2,)</f>
        <v>0</v>
      </c>
      <c r="Q33" s="30">
        <f t="shared" si="12"/>
        <v>0</v>
      </c>
      <c r="R33" s="29">
        <f>VLOOKUP(M15,BUDGET!$B:$C,2,)</f>
        <v>0</v>
      </c>
      <c r="S33" s="29">
        <f>VLOOKUP(N15,BUDGET!$B:$C,2,)</f>
        <v>0</v>
      </c>
      <c r="T33" s="30">
        <f t="shared" si="13"/>
        <v>0</v>
      </c>
      <c r="U33" s="29">
        <f>VLOOKUP(O15,BUDGET!$B:$C,2,)</f>
        <v>0</v>
      </c>
      <c r="V33" s="29">
        <f>VLOOKUP(P15,BUDGET!$B:$C,2,)</f>
        <v>0</v>
      </c>
      <c r="W33" s="30">
        <f t="shared" si="14"/>
        <v>0</v>
      </c>
      <c r="X33" s="13">
        <f t="shared" si="15"/>
        <v>0</v>
      </c>
      <c r="AE33" s="13"/>
    </row>
    <row r="34" spans="3:31" hidden="1" x14ac:dyDescent="0.2">
      <c r="C34" s="29">
        <f>VLOOKUP(C16,BUDGET!$B:$C,2,)</f>
        <v>0</v>
      </c>
      <c r="D34" s="29">
        <f>VLOOKUP(D16,BUDGET!$B:$C,2,)</f>
        <v>0</v>
      </c>
      <c r="E34" s="30">
        <f t="shared" si="8"/>
        <v>0</v>
      </c>
      <c r="F34" s="29">
        <f>VLOOKUP(E16,BUDGET!$B:$C,2,)</f>
        <v>0</v>
      </c>
      <c r="G34" s="29">
        <f>VLOOKUP(F16,BUDGET!$B:$C,2,)</f>
        <v>0</v>
      </c>
      <c r="H34" s="30">
        <f t="shared" si="9"/>
        <v>0</v>
      </c>
      <c r="I34" s="29">
        <f>VLOOKUP(G16,BUDGET!$B:$C,2,)</f>
        <v>0</v>
      </c>
      <c r="J34" s="29">
        <f>VLOOKUP(H16,BUDGET!$B:$C,2,)</f>
        <v>0</v>
      </c>
      <c r="K34" s="30">
        <f t="shared" si="10"/>
        <v>0</v>
      </c>
      <c r="L34" s="29">
        <f>VLOOKUP(I16,BUDGET!$B:$C,2,)</f>
        <v>0</v>
      </c>
      <c r="M34" s="29">
        <f>VLOOKUP(J16,BUDGET!$B:$C,2,)</f>
        <v>0</v>
      </c>
      <c r="N34" s="30">
        <f t="shared" si="11"/>
        <v>0</v>
      </c>
      <c r="O34" s="29">
        <f>VLOOKUP(K16,BUDGET!$B:$C,2,)</f>
        <v>0</v>
      </c>
      <c r="P34" s="29">
        <f>VLOOKUP(L16,BUDGET!$B:$C,2,)</f>
        <v>0</v>
      </c>
      <c r="Q34" s="30">
        <f t="shared" si="12"/>
        <v>0</v>
      </c>
      <c r="R34" s="29">
        <f>VLOOKUP(M16,BUDGET!$B:$C,2,)</f>
        <v>0</v>
      </c>
      <c r="S34" s="29">
        <f>VLOOKUP(N16,BUDGET!$B:$C,2,)</f>
        <v>0</v>
      </c>
      <c r="T34" s="30">
        <f t="shared" si="13"/>
        <v>0</v>
      </c>
      <c r="U34" s="29">
        <f>VLOOKUP(O16,BUDGET!$B:$C,2,)</f>
        <v>0</v>
      </c>
      <c r="V34" s="29">
        <f>VLOOKUP(P16,BUDGET!$B:$C,2,)</f>
        <v>0</v>
      </c>
      <c r="W34" s="30">
        <f t="shared" si="14"/>
        <v>0</v>
      </c>
      <c r="X34" s="13">
        <f t="shared" si="15"/>
        <v>0</v>
      </c>
      <c r="AE34" s="13"/>
    </row>
    <row r="35" spans="3:31" hidden="1" x14ac:dyDescent="0.2">
      <c r="C35" s="29">
        <f>VLOOKUP(C17,BUDGET!$B:$C,2,)</f>
        <v>0</v>
      </c>
      <c r="D35" s="29">
        <f>VLOOKUP(D17,BUDGET!$B:$C,2,)</f>
        <v>0</v>
      </c>
      <c r="E35" s="30">
        <f t="shared" si="8"/>
        <v>0</v>
      </c>
      <c r="F35" s="29">
        <f>VLOOKUP(E17,BUDGET!$B:$C,2,)</f>
        <v>0</v>
      </c>
      <c r="G35" s="29">
        <f>VLOOKUP(F17,BUDGET!$B:$C,2,)</f>
        <v>0</v>
      </c>
      <c r="H35" s="30">
        <f t="shared" si="9"/>
        <v>0</v>
      </c>
      <c r="I35" s="29">
        <f>VLOOKUP(G17,BUDGET!$B:$C,2,)</f>
        <v>0</v>
      </c>
      <c r="J35" s="29">
        <f>VLOOKUP(H17,BUDGET!$B:$C,2,)</f>
        <v>0</v>
      </c>
      <c r="K35" s="30">
        <f t="shared" si="10"/>
        <v>0</v>
      </c>
      <c r="L35" s="29">
        <f>VLOOKUP(I17,BUDGET!$B:$C,2,)</f>
        <v>0</v>
      </c>
      <c r="M35" s="29">
        <f>VLOOKUP(J17,BUDGET!$B:$C,2,)</f>
        <v>0</v>
      </c>
      <c r="N35" s="30">
        <f t="shared" si="11"/>
        <v>0</v>
      </c>
      <c r="O35" s="29">
        <f>VLOOKUP(K17,BUDGET!$B:$C,2,)</f>
        <v>0</v>
      </c>
      <c r="P35" s="29">
        <f>VLOOKUP(L17,BUDGET!$B:$C,2,)</f>
        <v>0</v>
      </c>
      <c r="Q35" s="30">
        <f t="shared" si="12"/>
        <v>0</v>
      </c>
      <c r="R35" s="29">
        <f>VLOOKUP(M17,BUDGET!$B:$C,2,)</f>
        <v>0</v>
      </c>
      <c r="S35" s="29">
        <f>VLOOKUP(N17,BUDGET!$B:$C,2,)</f>
        <v>0</v>
      </c>
      <c r="T35" s="30">
        <f t="shared" si="13"/>
        <v>0</v>
      </c>
      <c r="U35" s="29">
        <f>VLOOKUP(O17,BUDGET!$B:$C,2,)</f>
        <v>0</v>
      </c>
      <c r="V35" s="29">
        <f>VLOOKUP(P17,BUDGET!$B:$C,2,)</f>
        <v>0</v>
      </c>
      <c r="W35" s="30">
        <f t="shared" si="14"/>
        <v>0</v>
      </c>
      <c r="X35" s="13">
        <f t="shared" si="15"/>
        <v>0</v>
      </c>
      <c r="AE35" s="13"/>
    </row>
    <row r="36" spans="3:31" hidden="1" x14ac:dyDescent="0.2">
      <c r="C36" s="29">
        <f>VLOOKUP(C18,BUDGET!$B:$C,2,)</f>
        <v>0</v>
      </c>
      <c r="D36" s="29">
        <f>VLOOKUP(D18,BUDGET!$B:$C,2,)</f>
        <v>0</v>
      </c>
      <c r="E36" s="30">
        <f t="shared" si="8"/>
        <v>0</v>
      </c>
      <c r="F36" s="29">
        <f>VLOOKUP(E18,BUDGET!$B:$C,2,)</f>
        <v>0</v>
      </c>
      <c r="G36" s="29">
        <f>VLOOKUP(F18,BUDGET!$B:$C,2,)</f>
        <v>0</v>
      </c>
      <c r="H36" s="30">
        <f t="shared" si="9"/>
        <v>0</v>
      </c>
      <c r="I36" s="29">
        <f>VLOOKUP(G18,BUDGET!$B:$C,2,)</f>
        <v>0</v>
      </c>
      <c r="J36" s="29">
        <f>VLOOKUP(H18,BUDGET!$B:$C,2,)</f>
        <v>0</v>
      </c>
      <c r="K36" s="30">
        <f t="shared" si="10"/>
        <v>0</v>
      </c>
      <c r="L36" s="29">
        <f>VLOOKUP(I18,BUDGET!$B:$C,2,)</f>
        <v>0</v>
      </c>
      <c r="M36" s="29">
        <f>VLOOKUP(J18,BUDGET!$B:$C,2,)</f>
        <v>0</v>
      </c>
      <c r="N36" s="30">
        <f t="shared" si="11"/>
        <v>0</v>
      </c>
      <c r="O36" s="29">
        <f>VLOOKUP(K18,BUDGET!$B:$C,2,)</f>
        <v>0</v>
      </c>
      <c r="P36" s="29">
        <f>VLOOKUP(L18,BUDGET!$B:$C,2,)</f>
        <v>0</v>
      </c>
      <c r="Q36" s="30">
        <f t="shared" si="12"/>
        <v>0</v>
      </c>
      <c r="R36" s="29">
        <f>VLOOKUP(M18,BUDGET!$B:$C,2,)</f>
        <v>0</v>
      </c>
      <c r="S36" s="29">
        <f>VLOOKUP(N18,BUDGET!$B:$C,2,)</f>
        <v>0</v>
      </c>
      <c r="T36" s="30">
        <f t="shared" si="13"/>
        <v>0</v>
      </c>
      <c r="U36" s="29">
        <f>VLOOKUP(O18,BUDGET!$B:$C,2,)</f>
        <v>0</v>
      </c>
      <c r="V36" s="29">
        <f>VLOOKUP(P18,BUDGET!$B:$C,2,)</f>
        <v>0</v>
      </c>
      <c r="W36" s="30">
        <f t="shared" si="14"/>
        <v>0</v>
      </c>
      <c r="X36" s="13">
        <f t="shared" si="15"/>
        <v>0</v>
      </c>
      <c r="AE36" s="13"/>
    </row>
    <row r="37" spans="3:31" hidden="1" x14ac:dyDescent="0.2">
      <c r="C37" s="81"/>
      <c r="D37" s="81"/>
      <c r="E37" s="81">
        <f>SUM(E23:E36)</f>
        <v>0</v>
      </c>
      <c r="F37" s="81"/>
      <c r="G37" s="81"/>
      <c r="H37" s="13">
        <f>SUM(H23:H36)</f>
        <v>0</v>
      </c>
      <c r="K37" s="13">
        <f>SUM(K23:K36)</f>
        <v>0</v>
      </c>
      <c r="N37" s="13">
        <f>SUM(N23:N36)</f>
        <v>0</v>
      </c>
      <c r="Q37" s="13">
        <f>SUM(Q23:Q36)</f>
        <v>0</v>
      </c>
      <c r="T37" s="13">
        <f>SUM(T23:T36)</f>
        <v>0</v>
      </c>
      <c r="W37" s="13">
        <f>SUM(W23:W36)</f>
        <v>0</v>
      </c>
      <c r="X37" s="13">
        <f t="shared" si="15"/>
        <v>0</v>
      </c>
      <c r="AE37" s="13"/>
    </row>
    <row r="38" spans="3:31" hidden="1" x14ac:dyDescent="0.2">
      <c r="AE38" s="13"/>
    </row>
    <row r="39" spans="3:31" ht="12.75" hidden="1" customHeight="1" x14ac:dyDescent="0.2"/>
    <row r="40" spans="3:31" ht="12.75" hidden="1" customHeight="1" x14ac:dyDescent="0.2"/>
    <row r="41" spans="3:31" ht="12.75" hidden="1" customHeight="1" x14ac:dyDescent="0.2"/>
    <row r="42" spans="3:31" ht="12.75" hidden="1" customHeight="1" x14ac:dyDescent="0.2"/>
    <row r="43" spans="3:31" ht="12.75" hidden="1" customHeight="1" x14ac:dyDescent="0.2"/>
    <row r="44" spans="3:31" ht="12.75" hidden="1" customHeight="1" x14ac:dyDescent="0.2"/>
    <row r="45" spans="3:31" ht="12.75" hidden="1" customHeight="1" x14ac:dyDescent="0.2"/>
    <row r="46" spans="3:31" ht="12.75" hidden="1" customHeight="1" x14ac:dyDescent="0.2"/>
    <row r="47" spans="3:31" ht="12.75" hidden="1" customHeight="1" x14ac:dyDescent="0.2"/>
    <row r="48" spans="3:31" ht="12.75" hidden="1" customHeight="1" x14ac:dyDescent="0.2"/>
    <row r="49" ht="12.75" hidden="1" customHeight="1" x14ac:dyDescent="0.2"/>
    <row r="50" ht="12.75" hidden="1" customHeight="1" x14ac:dyDescent="0.2"/>
    <row r="51" ht="12.75" hidden="1" customHeight="1" x14ac:dyDescent="0.2"/>
    <row r="52" ht="12.75" hidden="1" customHeight="1" x14ac:dyDescent="0.2"/>
    <row r="53" ht="12.75" hidden="1" customHeight="1" x14ac:dyDescent="0.2"/>
    <row r="54" ht="12.75" hidden="1" customHeight="1" x14ac:dyDescent="0.2"/>
    <row r="55" ht="12.75" hidden="1" customHeight="1" x14ac:dyDescent="0.2"/>
    <row r="56" ht="12.75" hidden="1" customHeight="1" x14ac:dyDescent="0.2"/>
    <row r="57" ht="12.75" hidden="1" customHeight="1" x14ac:dyDescent="0.2"/>
    <row r="58" ht="12.75" hidden="1" customHeight="1" x14ac:dyDescent="0.2"/>
    <row r="59" ht="12.75" hidden="1" customHeight="1" x14ac:dyDescent="0.2"/>
    <row r="60" ht="12.75" hidden="1" customHeight="1" x14ac:dyDescent="0.2"/>
    <row r="61" ht="12.75" hidden="1" customHeight="1" x14ac:dyDescent="0.2"/>
    <row r="62" ht="12.75" hidden="1" customHeight="1" x14ac:dyDescent="0.2"/>
    <row r="63" ht="12.75" hidden="1" customHeight="1" x14ac:dyDescent="0.2"/>
    <row r="64" ht="12.75" hidden="1" customHeight="1" x14ac:dyDescent="0.2"/>
    <row r="65" ht="12.75" hidden="1" customHeight="1" x14ac:dyDescent="0.2"/>
    <row r="66" ht="12.75" hidden="1" customHeight="1" x14ac:dyDescent="0.2"/>
    <row r="67" ht="12.75" hidden="1" customHeight="1" x14ac:dyDescent="0.2"/>
    <row r="68" ht="12.75" hidden="1" customHeight="1" x14ac:dyDescent="0.2"/>
    <row r="69" ht="12.75" hidden="1" customHeight="1" x14ac:dyDescent="0.2"/>
    <row r="70" ht="12.75" hidden="1" customHeight="1" x14ac:dyDescent="0.2"/>
    <row r="71" ht="12.75" hidden="1" customHeight="1" x14ac:dyDescent="0.2"/>
    <row r="72" ht="12.75" hidden="1" customHeight="1" x14ac:dyDescent="0.2"/>
    <row r="73" ht="12.75" hidden="1" customHeight="1" x14ac:dyDescent="0.2"/>
    <row r="74" ht="12.75" hidden="1" customHeight="1" x14ac:dyDescent="0.2"/>
    <row r="75" ht="12.75" hidden="1" customHeight="1" x14ac:dyDescent="0.2"/>
    <row r="76" ht="12.75" hidden="1" customHeight="1" x14ac:dyDescent="0.2"/>
    <row r="77" ht="12.75" hidden="1" customHeight="1" x14ac:dyDescent="0.2"/>
    <row r="78" ht="12.75" hidden="1" customHeight="1" x14ac:dyDescent="0.2"/>
    <row r="79" ht="12.75" hidden="1" customHeight="1" x14ac:dyDescent="0.2"/>
    <row r="80" ht="12.75" hidden="1" customHeight="1" x14ac:dyDescent="0.2"/>
    <row r="81" ht="12.75" hidden="1" customHeight="1" x14ac:dyDescent="0.2"/>
    <row r="82" ht="12.75" hidden="1" customHeight="1" x14ac:dyDescent="0.2"/>
    <row r="83" ht="12.75" hidden="1" customHeight="1" x14ac:dyDescent="0.2"/>
    <row r="84" ht="12.75" hidden="1" customHeight="1" x14ac:dyDescent="0.2"/>
    <row r="85" ht="12.75" hidden="1" customHeight="1" x14ac:dyDescent="0.2"/>
    <row r="86" ht="12.75" hidden="1" customHeight="1" x14ac:dyDescent="0.2"/>
    <row r="87" ht="12.75" hidden="1" customHeight="1" x14ac:dyDescent="0.2"/>
    <row r="88" ht="12.75" hidden="1" customHeight="1" x14ac:dyDescent="0.2"/>
    <row r="89" ht="12.75" hidden="1" customHeight="1" x14ac:dyDescent="0.2"/>
    <row r="90" ht="12.75" hidden="1" customHeight="1" x14ac:dyDescent="0.2"/>
    <row r="91" ht="12.75" hidden="1" customHeight="1" x14ac:dyDescent="0.2"/>
    <row r="92" ht="12.75" hidden="1" customHeight="1" x14ac:dyDescent="0.2"/>
    <row r="93" ht="12.75" hidden="1" customHeight="1" x14ac:dyDescent="0.2"/>
    <row r="94" ht="12.75" hidden="1" customHeight="1" x14ac:dyDescent="0.2"/>
    <row r="95" ht="12.75" hidden="1" customHeight="1" x14ac:dyDescent="0.2"/>
    <row r="96" ht="12.75" hidden="1" customHeight="1" x14ac:dyDescent="0.2"/>
    <row r="97" ht="12.75" hidden="1" customHeight="1" x14ac:dyDescent="0.2"/>
    <row r="98" ht="12.75" hidden="1" customHeight="1" x14ac:dyDescent="0.2"/>
    <row r="99" ht="12.75" hidden="1" customHeight="1" x14ac:dyDescent="0.2"/>
    <row r="100" ht="12.75" hidden="1" customHeight="1" x14ac:dyDescent="0.2"/>
    <row r="101" ht="12.75" hidden="1" customHeight="1" x14ac:dyDescent="0.2"/>
    <row r="102" ht="12.75" hidden="1" customHeight="1" x14ac:dyDescent="0.2"/>
    <row r="103" ht="12.75" hidden="1" customHeight="1" x14ac:dyDescent="0.2"/>
    <row r="104" ht="12.75" hidden="1" customHeight="1" x14ac:dyDescent="0.2"/>
    <row r="105" ht="12.75" hidden="1" customHeight="1" x14ac:dyDescent="0.2"/>
    <row r="106" ht="12.75" hidden="1" customHeight="1" x14ac:dyDescent="0.2"/>
    <row r="107" ht="12.75" hidden="1" customHeight="1" x14ac:dyDescent="0.2"/>
    <row r="108" ht="12.75" hidden="1" customHeight="1" x14ac:dyDescent="0.2"/>
    <row r="109" ht="12.75" hidden="1" customHeight="1" x14ac:dyDescent="0.2"/>
    <row r="110" ht="12.75" hidden="1" customHeight="1" x14ac:dyDescent="0.2"/>
    <row r="111" ht="12.75" hidden="1" customHeight="1" x14ac:dyDescent="0.2"/>
    <row r="112" ht="12.75" hidden="1" customHeight="1" x14ac:dyDescent="0.2"/>
    <row r="113" ht="12.75" hidden="1" customHeight="1" x14ac:dyDescent="0.2"/>
    <row r="114" ht="12.75" hidden="1" customHeight="1" x14ac:dyDescent="0.2"/>
    <row r="115" ht="12.75" hidden="1" customHeight="1" x14ac:dyDescent="0.2"/>
    <row r="116" ht="12.75" hidden="1" customHeight="1" x14ac:dyDescent="0.2"/>
    <row r="117" ht="12.75" hidden="1" customHeight="1" x14ac:dyDescent="0.2"/>
    <row r="118" ht="12.75" hidden="1" customHeight="1" x14ac:dyDescent="0.2"/>
    <row r="119" ht="12.75" hidden="1" customHeight="1" x14ac:dyDescent="0.2"/>
    <row r="120" ht="12.75" hidden="1" customHeight="1" x14ac:dyDescent="0.2"/>
    <row r="121" ht="12.75" hidden="1" customHeight="1" x14ac:dyDescent="0.2"/>
    <row r="122" ht="12.75" hidden="1" customHeight="1" x14ac:dyDescent="0.2"/>
    <row r="123" ht="12.75" hidden="1" customHeight="1" x14ac:dyDescent="0.2"/>
    <row r="124" ht="12.75" hidden="1" customHeight="1" x14ac:dyDescent="0.2"/>
    <row r="125" ht="12.75" hidden="1" customHeight="1" x14ac:dyDescent="0.2"/>
    <row r="126" ht="12.75" hidden="1" customHeight="1" x14ac:dyDescent="0.2"/>
    <row r="127" ht="12.75" hidden="1" customHeight="1" x14ac:dyDescent="0.2"/>
    <row r="128" ht="12.75" hidden="1" customHeight="1" x14ac:dyDescent="0.2"/>
    <row r="129" ht="12.75" hidden="1" customHeight="1" x14ac:dyDescent="0.2"/>
    <row r="130" ht="12.75" hidden="1" customHeight="1" x14ac:dyDescent="0.2"/>
    <row r="131" ht="12.75" hidden="1" customHeight="1" x14ac:dyDescent="0.2"/>
    <row r="132" ht="12.75" hidden="1" customHeight="1" x14ac:dyDescent="0.2"/>
    <row r="133" ht="12.75" hidden="1" customHeight="1" x14ac:dyDescent="0.2"/>
    <row r="134" ht="12.75" hidden="1" customHeight="1" x14ac:dyDescent="0.2"/>
    <row r="135" ht="12.75" hidden="1" customHeight="1" x14ac:dyDescent="0.2"/>
    <row r="136" ht="12.75" hidden="1" customHeight="1" x14ac:dyDescent="0.2"/>
    <row r="137" ht="12.75" hidden="1" customHeight="1" x14ac:dyDescent="0.2"/>
    <row r="138" ht="12.75" hidden="1" customHeight="1" x14ac:dyDescent="0.2"/>
    <row r="139" ht="12.75" hidden="1" customHeight="1" x14ac:dyDescent="0.2"/>
    <row r="140" ht="12.75" hidden="1" customHeight="1" x14ac:dyDescent="0.2"/>
    <row r="141" ht="12.75" hidden="1" customHeight="1" x14ac:dyDescent="0.2"/>
    <row r="142" ht="12.75" hidden="1" customHeight="1" x14ac:dyDescent="0.2"/>
    <row r="143" ht="12.75" hidden="1" customHeight="1" x14ac:dyDescent="0.2"/>
    <row r="144" ht="12.75" hidden="1" customHeight="1" x14ac:dyDescent="0.2"/>
    <row r="145" ht="12.75" hidden="1" customHeight="1" x14ac:dyDescent="0.2"/>
    <row r="146" ht="12.75" hidden="1" customHeight="1" x14ac:dyDescent="0.2"/>
    <row r="147" ht="12.75" hidden="1" customHeight="1" x14ac:dyDescent="0.2"/>
    <row r="148" ht="12.75" hidden="1" customHeight="1" x14ac:dyDescent="0.2"/>
    <row r="149" ht="12.75" hidden="1" customHeight="1" x14ac:dyDescent="0.2"/>
    <row r="150" ht="12.75" hidden="1" customHeight="1" x14ac:dyDescent="0.2"/>
    <row r="151" ht="12.75" hidden="1" customHeight="1" x14ac:dyDescent="0.2"/>
    <row r="152" ht="12.75" hidden="1" customHeight="1" x14ac:dyDescent="0.2"/>
    <row r="153" ht="12.75" hidden="1" customHeight="1" x14ac:dyDescent="0.2"/>
    <row r="154" ht="12.75" hidden="1" customHeight="1" x14ac:dyDescent="0.2"/>
    <row r="155" ht="12.75" hidden="1" customHeight="1" x14ac:dyDescent="0.2"/>
    <row r="156" ht="12.75" hidden="1" customHeight="1" x14ac:dyDescent="0.2"/>
    <row r="157" ht="12.75" hidden="1" customHeight="1" x14ac:dyDescent="0.2"/>
    <row r="158" ht="12.75" hidden="1" customHeight="1" x14ac:dyDescent="0.2"/>
    <row r="159" ht="12.75" hidden="1" customHeight="1" x14ac:dyDescent="0.2"/>
    <row r="160" ht="12.75" hidden="1" customHeight="1" x14ac:dyDescent="0.2"/>
    <row r="161" ht="12.75" hidden="1" customHeight="1" x14ac:dyDescent="0.2"/>
    <row r="162" ht="12.75" hidden="1" customHeight="1" x14ac:dyDescent="0.2"/>
    <row r="163" ht="12.75" hidden="1" customHeight="1" x14ac:dyDescent="0.2"/>
    <row r="164" ht="12.75" hidden="1" customHeight="1" x14ac:dyDescent="0.2"/>
    <row r="165" ht="12.75" hidden="1" customHeight="1" x14ac:dyDescent="0.2"/>
    <row r="166" ht="12.75" hidden="1" customHeight="1" x14ac:dyDescent="0.2"/>
    <row r="167" ht="12.75" hidden="1" customHeight="1" x14ac:dyDescent="0.2"/>
    <row r="168" ht="12.75" hidden="1" customHeight="1" x14ac:dyDescent="0.2"/>
    <row r="169" ht="12.75" hidden="1" customHeight="1" x14ac:dyDescent="0.2"/>
    <row r="170" ht="12.75" hidden="1" customHeight="1" x14ac:dyDescent="0.2"/>
    <row r="171" ht="12.75" hidden="1" customHeight="1" x14ac:dyDescent="0.2"/>
    <row r="172" ht="12.75" hidden="1" customHeight="1" x14ac:dyDescent="0.2"/>
    <row r="173" ht="12.75" hidden="1" customHeight="1" x14ac:dyDescent="0.2"/>
    <row r="174" ht="12.75" hidden="1" customHeight="1" x14ac:dyDescent="0.2"/>
    <row r="175" ht="12.75" hidden="1" customHeight="1" x14ac:dyDescent="0.2"/>
    <row r="176" ht="12.75" hidden="1" customHeight="1" x14ac:dyDescent="0.2"/>
    <row r="177" ht="12.75" hidden="1" customHeight="1" x14ac:dyDescent="0.2"/>
    <row r="178" ht="12.75" hidden="1" customHeight="1" x14ac:dyDescent="0.2"/>
    <row r="179" ht="12.75" hidden="1" customHeight="1" x14ac:dyDescent="0.2"/>
    <row r="180" ht="12.75" hidden="1" customHeight="1" x14ac:dyDescent="0.2"/>
    <row r="181" ht="12.75" hidden="1" customHeight="1" x14ac:dyDescent="0.2"/>
    <row r="182" ht="12.75" hidden="1" customHeight="1" x14ac:dyDescent="0.2"/>
    <row r="183" ht="12.75" hidden="1" customHeight="1" x14ac:dyDescent="0.2"/>
    <row r="184" ht="12.75" hidden="1" customHeight="1" x14ac:dyDescent="0.2"/>
    <row r="185" ht="12.75" hidden="1" customHeight="1" x14ac:dyDescent="0.2"/>
    <row r="186" ht="12.75" hidden="1" customHeight="1" x14ac:dyDescent="0.2"/>
    <row r="187" ht="12.75" hidden="1" customHeight="1" x14ac:dyDescent="0.2"/>
    <row r="188" ht="12.75" hidden="1" customHeight="1" x14ac:dyDescent="0.2"/>
    <row r="189" ht="12.75" hidden="1" customHeight="1" x14ac:dyDescent="0.2"/>
    <row r="190" ht="12.75" hidden="1" customHeight="1" x14ac:dyDescent="0.2"/>
    <row r="191" ht="12.75" hidden="1" customHeight="1" x14ac:dyDescent="0.2"/>
    <row r="192" ht="12.75" hidden="1" customHeight="1" x14ac:dyDescent="0.2"/>
    <row r="193" ht="12.75" hidden="1" customHeight="1" x14ac:dyDescent="0.2"/>
    <row r="194" ht="12.75" hidden="1" customHeight="1" x14ac:dyDescent="0.2"/>
    <row r="195" ht="12.75" hidden="1" customHeight="1" x14ac:dyDescent="0.2"/>
    <row r="196" ht="12.75" hidden="1" customHeight="1" x14ac:dyDescent="0.2"/>
    <row r="197" ht="12.75" hidden="1" customHeight="1" x14ac:dyDescent="0.2"/>
    <row r="198" ht="12.75" hidden="1" customHeight="1" x14ac:dyDescent="0.2"/>
    <row r="199" ht="12.75" hidden="1" customHeight="1" x14ac:dyDescent="0.2"/>
    <row r="200" ht="12.75" hidden="1" customHeight="1" x14ac:dyDescent="0.2"/>
    <row r="201" ht="12.75" hidden="1" customHeight="1" x14ac:dyDescent="0.2"/>
    <row r="202" ht="12.75" hidden="1" customHeight="1" x14ac:dyDescent="0.2"/>
    <row r="203" ht="12.75" hidden="1" customHeight="1" x14ac:dyDescent="0.2"/>
  </sheetData>
  <sheetProtection selectLockedCells="1"/>
  <mergeCells count="40">
    <mergeCell ref="M19:N19"/>
    <mergeCell ref="U22:W22"/>
    <mergeCell ref="C22:E22"/>
    <mergeCell ref="F22:H22"/>
    <mergeCell ref="I22:K22"/>
    <mergeCell ref="L22:N22"/>
    <mergeCell ref="O22:Q22"/>
    <mergeCell ref="R22:T22"/>
    <mergeCell ref="K4:L4"/>
    <mergeCell ref="M4:N4"/>
    <mergeCell ref="O4:P4"/>
    <mergeCell ref="O19:P19"/>
    <mergeCell ref="C20:D20"/>
    <mergeCell ref="E20:F20"/>
    <mergeCell ref="G20:H20"/>
    <mergeCell ref="I20:J20"/>
    <mergeCell ref="K20:L20"/>
    <mergeCell ref="M20:N20"/>
    <mergeCell ref="O20:P20"/>
    <mergeCell ref="C19:D19"/>
    <mergeCell ref="E19:F19"/>
    <mergeCell ref="G19:H19"/>
    <mergeCell ref="I19:J19"/>
    <mergeCell ref="K19:L19"/>
    <mergeCell ref="J1:S2"/>
    <mergeCell ref="A3:A4"/>
    <mergeCell ref="B3:B4"/>
    <mergeCell ref="C3:D3"/>
    <mergeCell ref="E3:F3"/>
    <mergeCell ref="G3:H3"/>
    <mergeCell ref="I3:J3"/>
    <mergeCell ref="K3:L3"/>
    <mergeCell ref="M3:N3"/>
    <mergeCell ref="O3:P3"/>
    <mergeCell ref="Q3:Q4"/>
    <mergeCell ref="R3:R4"/>
    <mergeCell ref="C4:D4"/>
    <mergeCell ref="E4:F4"/>
    <mergeCell ref="G4:H4"/>
    <mergeCell ref="I4:J4"/>
  </mergeCells>
  <conditionalFormatting sqref="R20:T20">
    <cfRule type="cellIs" dxfId="67" priority="75" operator="lessThanOrEqual">
      <formula>#REF!</formula>
    </cfRule>
    <cfRule type="cellIs" dxfId="66" priority="76" operator="greaterThan">
      <formula>#REF!</formula>
    </cfRule>
  </conditionalFormatting>
  <conditionalFormatting sqref="R19:T19">
    <cfRule type="cellIs" dxfId="65" priority="77" operator="greaterThan">
      <formula>#REF!</formula>
    </cfRule>
    <cfRule type="cellIs" dxfId="64" priority="78" operator="lessThanOrEqual">
      <formula>#REF!</formula>
    </cfRule>
  </conditionalFormatting>
  <dataValidations count="2">
    <dataValidation type="list" allowBlank="1" showInputMessage="1" showErrorMessage="1" sqref="C5:P18">
      <formula1>TIME</formula1>
    </dataValidation>
    <dataValidation type="decimal" allowBlank="1" showInputMessage="1" showErrorMessage="1" sqref="A3:A4 C4:P4">
      <formula1>0</formula1>
      <formula2>24</formula2>
    </dataValidation>
  </dataValidations>
  <printOptions horizontalCentered="1" verticalCentered="1"/>
  <pageMargins left="0.23622047244094491" right="0.23622047244094491" top="0.19685039370078741" bottom="0" header="0.31496062992125984" footer="0.31496062992125984"/>
  <pageSetup paperSize="9" scale="108" orientation="landscape" horizontalDpi="4294967293" r:id="rId1"/>
  <headerFooter alignWithMargins="0">
    <oddFooter>&amp;C&amp;D    &amp;T</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03"/>
  <sheetViews>
    <sheetView zoomScaleNormal="100" zoomScaleSheetLayoutView="80" workbookViewId="0">
      <selection activeCell="Q20" sqref="Q20"/>
    </sheetView>
  </sheetViews>
  <sheetFormatPr defaultColWidth="9.140625" defaultRowHeight="12.75" customHeight="1" zeroHeight="1" x14ac:dyDescent="0.2"/>
  <cols>
    <col min="1" max="1" width="19.28515625" style="13" customWidth="1"/>
    <col min="2" max="2" width="5.140625" style="81" bestFit="1" customWidth="1"/>
    <col min="3" max="3" width="6.28515625" style="13" bestFit="1" customWidth="1"/>
    <col min="4" max="4" width="6" style="13" customWidth="1"/>
    <col min="5" max="5" width="7" style="13" bestFit="1" customWidth="1"/>
    <col min="6" max="6" width="6.28515625" style="13" bestFit="1" customWidth="1"/>
    <col min="7" max="7" width="6.85546875" style="13" bestFit="1" customWidth="1"/>
    <col min="8" max="8" width="7.5703125" style="13" bestFit="1" customWidth="1"/>
    <col min="9" max="9" width="6.85546875" style="13" customWidth="1"/>
    <col min="10" max="10" width="6" style="13" bestFit="1" customWidth="1"/>
    <col min="11" max="11" width="6" style="13" customWidth="1"/>
    <col min="12" max="12" width="7.140625" style="13" bestFit="1" customWidth="1"/>
    <col min="13" max="13" width="6" style="13" customWidth="1"/>
    <col min="14" max="14" width="6.28515625" style="13" bestFit="1" customWidth="1"/>
    <col min="15" max="15" width="6.85546875" style="13" customWidth="1"/>
    <col min="16" max="16" width="7.140625" style="13" bestFit="1" customWidth="1"/>
    <col min="17" max="17" width="8.140625" style="13" bestFit="1" customWidth="1"/>
    <col min="18" max="18" width="8.28515625" style="81" bestFit="1" customWidth="1"/>
    <col min="19" max="19" width="6" style="13" bestFit="1" customWidth="1"/>
    <col min="20" max="21" width="18" style="13" bestFit="1" customWidth="1"/>
    <col min="22" max="22" width="9.85546875" style="13" bestFit="1" customWidth="1"/>
    <col min="23" max="23" width="11.28515625" style="13" customWidth="1"/>
    <col min="24" max="24" width="8.42578125" style="13" customWidth="1"/>
    <col min="25" max="25" width="7" style="13" customWidth="1"/>
    <col min="26" max="28" width="9.140625" style="13"/>
    <col min="29" max="29" width="11.42578125" style="13" customWidth="1"/>
    <col min="30" max="30" width="3.42578125" style="13" customWidth="1"/>
    <col min="31" max="31" width="11.42578125" style="81" customWidth="1"/>
    <col min="32" max="32" width="11.42578125" style="13" customWidth="1"/>
    <col min="33" max="16384" width="9.140625" style="13"/>
  </cols>
  <sheetData>
    <row r="1" spans="1:31" ht="17.100000000000001" customHeight="1" x14ac:dyDescent="0.2">
      <c r="A1" s="11"/>
      <c r="B1" s="31"/>
      <c r="C1" s="11"/>
      <c r="D1" s="11"/>
      <c r="E1" s="11"/>
      <c r="F1" s="12"/>
      <c r="H1" s="14" t="s">
        <v>8</v>
      </c>
      <c r="I1" s="15">
        <v>38</v>
      </c>
      <c r="J1" s="109"/>
      <c r="K1" s="109"/>
      <c r="L1" s="109"/>
      <c r="M1" s="109"/>
      <c r="N1" s="109"/>
      <c r="O1" s="109"/>
      <c r="P1" s="109"/>
      <c r="Q1" s="109"/>
      <c r="R1" s="109"/>
      <c r="S1" s="109"/>
    </row>
    <row r="2" spans="1:31" ht="17.100000000000001" customHeight="1" thickBot="1" x14ac:dyDescent="0.25">
      <c r="A2" s="12"/>
      <c r="B2" s="32"/>
      <c r="C2" s="40"/>
      <c r="D2" s="40"/>
      <c r="E2" s="40"/>
      <c r="F2" s="40"/>
      <c r="G2" s="40"/>
      <c r="H2" s="40"/>
      <c r="I2" s="40"/>
      <c r="J2" s="109"/>
      <c r="K2" s="109"/>
      <c r="L2" s="109"/>
      <c r="M2" s="109"/>
      <c r="N2" s="109"/>
      <c r="O2" s="109"/>
      <c r="P2" s="109"/>
      <c r="Q2" s="109"/>
      <c r="R2" s="109"/>
      <c r="S2" s="109"/>
      <c r="U2" s="11"/>
      <c r="Y2" s="11"/>
      <c r="Z2" s="16"/>
      <c r="AC2" s="81"/>
      <c r="AE2" s="13"/>
    </row>
    <row r="3" spans="1:31" ht="17.100000000000001" customHeight="1" x14ac:dyDescent="0.2">
      <c r="A3" s="110" t="s">
        <v>9</v>
      </c>
      <c r="B3" s="112" t="s">
        <v>29</v>
      </c>
      <c r="C3" s="114">
        <f>VLOOKUP($I$1,[1]BUDGET!$Q:$R,2,)</f>
        <v>41896</v>
      </c>
      <c r="D3" s="115"/>
      <c r="E3" s="114">
        <f>VLOOKUP($I$1,[1]BUDGET!$Q:$R,2,)+1</f>
        <v>41897</v>
      </c>
      <c r="F3" s="115"/>
      <c r="G3" s="114">
        <v>42262</v>
      </c>
      <c r="H3" s="115"/>
      <c r="I3" s="114">
        <v>42263</v>
      </c>
      <c r="J3" s="115"/>
      <c r="K3" s="114">
        <v>42264</v>
      </c>
      <c r="L3" s="115"/>
      <c r="M3" s="114">
        <v>42265</v>
      </c>
      <c r="N3" s="115"/>
      <c r="O3" s="114">
        <v>42266</v>
      </c>
      <c r="P3" s="115"/>
      <c r="Q3" s="116" t="s">
        <v>10</v>
      </c>
      <c r="R3" s="118" t="s">
        <v>30</v>
      </c>
      <c r="S3" s="13" t="s">
        <v>0</v>
      </c>
      <c r="AB3" s="81"/>
      <c r="AE3" s="13"/>
    </row>
    <row r="4" spans="1:31" ht="17.100000000000001" customHeight="1" thickBot="1" x14ac:dyDescent="0.25">
      <c r="A4" s="111"/>
      <c r="B4" s="113"/>
      <c r="C4" s="120" t="s">
        <v>11</v>
      </c>
      <c r="D4" s="108"/>
      <c r="E4" s="107" t="s">
        <v>12</v>
      </c>
      <c r="F4" s="108"/>
      <c r="G4" s="107" t="s">
        <v>13</v>
      </c>
      <c r="H4" s="108"/>
      <c r="I4" s="107" t="s">
        <v>14</v>
      </c>
      <c r="J4" s="108"/>
      <c r="K4" s="107" t="s">
        <v>15</v>
      </c>
      <c r="L4" s="108"/>
      <c r="M4" s="107" t="s">
        <v>16</v>
      </c>
      <c r="N4" s="108"/>
      <c r="O4" s="107" t="s">
        <v>17</v>
      </c>
      <c r="P4" s="108"/>
      <c r="Q4" s="117"/>
      <c r="R4" s="119"/>
      <c r="AC4" s="18" t="s">
        <v>0</v>
      </c>
    </row>
    <row r="5" spans="1:31" ht="17.100000000000001" customHeight="1" x14ac:dyDescent="0.2">
      <c r="A5" s="82" t="s">
        <v>65</v>
      </c>
      <c r="B5" s="33"/>
      <c r="C5" s="86"/>
      <c r="D5" s="87"/>
      <c r="E5" s="86"/>
      <c r="F5" s="87"/>
      <c r="G5" s="86"/>
      <c r="H5" s="87"/>
      <c r="I5" s="88"/>
      <c r="J5" s="89"/>
      <c r="K5" s="88"/>
      <c r="L5" s="89"/>
      <c r="M5" s="86"/>
      <c r="N5" s="87"/>
      <c r="O5" s="86"/>
      <c r="P5" s="87"/>
      <c r="Q5" s="90">
        <f t="shared" ref="Q5:Q18" si="0">X23</f>
        <v>0</v>
      </c>
      <c r="R5" s="91">
        <f>COUNTBLANK(C5:P5)/2</f>
        <v>7</v>
      </c>
      <c r="S5" s="19"/>
    </row>
    <row r="6" spans="1:31" ht="17.100000000000001" customHeight="1" x14ac:dyDescent="0.2">
      <c r="A6" s="83" t="s">
        <v>66</v>
      </c>
      <c r="B6" s="34"/>
      <c r="C6" s="86"/>
      <c r="D6" s="87"/>
      <c r="E6" s="86"/>
      <c r="F6" s="87"/>
      <c r="G6" s="86"/>
      <c r="H6" s="87"/>
      <c r="I6" s="86"/>
      <c r="J6" s="92"/>
      <c r="K6" s="86"/>
      <c r="L6" s="87"/>
      <c r="M6" s="86"/>
      <c r="N6" s="87"/>
      <c r="O6" s="86"/>
      <c r="P6" s="92"/>
      <c r="Q6" s="93">
        <f t="shared" si="0"/>
        <v>0</v>
      </c>
      <c r="R6" s="91">
        <f t="shared" ref="R6:R18" si="1">COUNTBLANK(C6:P6)/2</f>
        <v>7</v>
      </c>
      <c r="S6" s="19"/>
    </row>
    <row r="7" spans="1:31" ht="17.100000000000001" customHeight="1" x14ac:dyDescent="0.2">
      <c r="A7" s="83" t="s">
        <v>67</v>
      </c>
      <c r="B7" s="34"/>
      <c r="C7" s="86"/>
      <c r="D7" s="87"/>
      <c r="E7" s="86"/>
      <c r="F7" s="87"/>
      <c r="G7" s="86"/>
      <c r="H7" s="87"/>
      <c r="I7" s="86"/>
      <c r="J7" s="87"/>
      <c r="K7" s="86"/>
      <c r="L7" s="87"/>
      <c r="M7" s="86"/>
      <c r="N7" s="87"/>
      <c r="O7" s="86"/>
      <c r="P7" s="87"/>
      <c r="Q7" s="93">
        <f t="shared" si="0"/>
        <v>0</v>
      </c>
      <c r="R7" s="91">
        <f t="shared" si="1"/>
        <v>7</v>
      </c>
      <c r="S7" s="19"/>
    </row>
    <row r="8" spans="1:31" ht="17.100000000000001" customHeight="1" x14ac:dyDescent="0.2">
      <c r="A8" s="83" t="s">
        <v>68</v>
      </c>
      <c r="B8" s="34"/>
      <c r="C8" s="86"/>
      <c r="D8" s="87"/>
      <c r="E8" s="86"/>
      <c r="F8" s="87"/>
      <c r="G8" s="86"/>
      <c r="H8" s="87"/>
      <c r="I8" s="86"/>
      <c r="J8" s="87"/>
      <c r="K8" s="86"/>
      <c r="L8" s="87"/>
      <c r="M8" s="86"/>
      <c r="N8" s="87"/>
      <c r="O8" s="86"/>
      <c r="P8" s="87"/>
      <c r="Q8" s="93">
        <f t="shared" si="0"/>
        <v>0</v>
      </c>
      <c r="R8" s="91">
        <f t="shared" si="1"/>
        <v>7</v>
      </c>
      <c r="S8" s="19"/>
    </row>
    <row r="9" spans="1:31" ht="17.100000000000001" customHeight="1" x14ac:dyDescent="0.2">
      <c r="A9" s="83" t="s">
        <v>69</v>
      </c>
      <c r="B9" s="34"/>
      <c r="C9" s="86"/>
      <c r="D9" s="87"/>
      <c r="E9" s="86"/>
      <c r="F9" s="87"/>
      <c r="G9" s="86"/>
      <c r="H9" s="87"/>
      <c r="I9" s="86"/>
      <c r="J9" s="87"/>
      <c r="K9" s="86"/>
      <c r="L9" s="87"/>
      <c r="M9" s="86"/>
      <c r="N9" s="87"/>
      <c r="O9" s="86"/>
      <c r="P9" s="87"/>
      <c r="Q9" s="93">
        <f t="shared" si="0"/>
        <v>0</v>
      </c>
      <c r="R9" s="91">
        <f t="shared" si="1"/>
        <v>7</v>
      </c>
      <c r="S9" s="19"/>
    </row>
    <row r="10" spans="1:31" ht="17.100000000000001" customHeight="1" x14ac:dyDescent="0.2">
      <c r="A10" s="83" t="s">
        <v>70</v>
      </c>
      <c r="B10" s="34"/>
      <c r="C10" s="86"/>
      <c r="D10" s="87"/>
      <c r="E10" s="86"/>
      <c r="F10" s="87"/>
      <c r="G10" s="86"/>
      <c r="H10" s="87"/>
      <c r="I10" s="86"/>
      <c r="J10" s="87"/>
      <c r="K10" s="86"/>
      <c r="L10" s="87"/>
      <c r="M10" s="86"/>
      <c r="N10" s="87"/>
      <c r="O10" s="86"/>
      <c r="P10" s="87"/>
      <c r="Q10" s="93">
        <f t="shared" si="0"/>
        <v>0</v>
      </c>
      <c r="R10" s="91">
        <f t="shared" si="1"/>
        <v>7</v>
      </c>
      <c r="S10" s="19"/>
    </row>
    <row r="11" spans="1:31" ht="17.100000000000001" customHeight="1" x14ac:dyDescent="0.2">
      <c r="A11" s="83" t="s">
        <v>71</v>
      </c>
      <c r="B11" s="34"/>
      <c r="C11" s="86"/>
      <c r="D11" s="87"/>
      <c r="E11" s="86"/>
      <c r="F11" s="87"/>
      <c r="G11" s="86"/>
      <c r="H11" s="87"/>
      <c r="I11" s="86"/>
      <c r="J11" s="87"/>
      <c r="K11" s="86"/>
      <c r="L11" s="87"/>
      <c r="M11" s="86"/>
      <c r="N11" s="87"/>
      <c r="O11" s="86"/>
      <c r="P11" s="87"/>
      <c r="Q11" s="93">
        <f t="shared" si="0"/>
        <v>0</v>
      </c>
      <c r="R11" s="91">
        <f t="shared" si="1"/>
        <v>7</v>
      </c>
      <c r="S11" s="19"/>
    </row>
    <row r="12" spans="1:31" ht="17.100000000000001" customHeight="1" x14ac:dyDescent="0.2">
      <c r="A12" s="83" t="s">
        <v>72</v>
      </c>
      <c r="B12" s="34"/>
      <c r="C12" s="86"/>
      <c r="D12" s="87"/>
      <c r="E12" s="86"/>
      <c r="F12" s="87"/>
      <c r="G12" s="86"/>
      <c r="H12" s="87"/>
      <c r="I12" s="86"/>
      <c r="J12" s="87"/>
      <c r="K12" s="86"/>
      <c r="L12" s="87"/>
      <c r="M12" s="86"/>
      <c r="N12" s="87"/>
      <c r="O12" s="86"/>
      <c r="P12" s="87"/>
      <c r="Q12" s="93">
        <f t="shared" si="0"/>
        <v>0</v>
      </c>
      <c r="R12" s="91">
        <f t="shared" si="1"/>
        <v>7</v>
      </c>
      <c r="S12" s="19"/>
    </row>
    <row r="13" spans="1:31" ht="17.100000000000001" customHeight="1" x14ac:dyDescent="0.2">
      <c r="A13" s="83" t="s">
        <v>73</v>
      </c>
      <c r="B13" s="34"/>
      <c r="C13" s="86"/>
      <c r="D13" s="87"/>
      <c r="E13" s="86"/>
      <c r="F13" s="87"/>
      <c r="G13" s="86"/>
      <c r="H13" s="87"/>
      <c r="I13" s="86"/>
      <c r="J13" s="87"/>
      <c r="K13" s="86"/>
      <c r="L13" s="87"/>
      <c r="M13" s="86"/>
      <c r="N13" s="87"/>
      <c r="O13" s="86"/>
      <c r="P13" s="87"/>
      <c r="Q13" s="93">
        <f t="shared" si="0"/>
        <v>0</v>
      </c>
      <c r="R13" s="91">
        <f t="shared" si="1"/>
        <v>7</v>
      </c>
      <c r="S13" s="19"/>
    </row>
    <row r="14" spans="1:31" ht="17.100000000000001" customHeight="1" x14ac:dyDescent="0.2">
      <c r="A14" s="83" t="s">
        <v>75</v>
      </c>
      <c r="B14" s="34"/>
      <c r="C14" s="86"/>
      <c r="D14" s="87"/>
      <c r="E14" s="86"/>
      <c r="F14" s="87"/>
      <c r="G14" s="86"/>
      <c r="H14" s="87"/>
      <c r="I14" s="86"/>
      <c r="J14" s="87"/>
      <c r="K14" s="86"/>
      <c r="L14" s="87"/>
      <c r="M14" s="86"/>
      <c r="N14" s="87"/>
      <c r="O14" s="86"/>
      <c r="P14" s="87"/>
      <c r="Q14" s="93">
        <f t="shared" si="0"/>
        <v>0</v>
      </c>
      <c r="R14" s="91">
        <f t="shared" si="1"/>
        <v>7</v>
      </c>
      <c r="S14" s="19"/>
    </row>
    <row r="15" spans="1:31" ht="17.100000000000001" customHeight="1" x14ac:dyDescent="0.2">
      <c r="A15" s="83" t="s">
        <v>74</v>
      </c>
      <c r="B15" s="34"/>
      <c r="C15" s="86"/>
      <c r="D15" s="87"/>
      <c r="E15" s="86"/>
      <c r="F15" s="87"/>
      <c r="G15" s="86"/>
      <c r="H15" s="87"/>
      <c r="I15" s="86"/>
      <c r="J15" s="87"/>
      <c r="K15" s="86"/>
      <c r="L15" s="87"/>
      <c r="M15" s="86"/>
      <c r="N15" s="87"/>
      <c r="O15" s="86"/>
      <c r="P15" s="87"/>
      <c r="Q15" s="93">
        <f t="shared" si="0"/>
        <v>0</v>
      </c>
      <c r="R15" s="91">
        <f t="shared" si="1"/>
        <v>7</v>
      </c>
      <c r="S15" s="19"/>
    </row>
    <row r="16" spans="1:31" ht="17.100000000000001" customHeight="1" x14ac:dyDescent="0.2">
      <c r="A16" s="84"/>
      <c r="B16" s="34"/>
      <c r="C16" s="86"/>
      <c r="D16" s="92"/>
      <c r="E16" s="86"/>
      <c r="F16" s="92"/>
      <c r="G16" s="86"/>
      <c r="H16" s="92"/>
      <c r="I16" s="86"/>
      <c r="J16" s="92"/>
      <c r="K16" s="86"/>
      <c r="L16" s="92"/>
      <c r="M16" s="86"/>
      <c r="N16" s="92"/>
      <c r="O16" s="86"/>
      <c r="P16" s="92"/>
      <c r="Q16" s="93">
        <f t="shared" si="0"/>
        <v>0</v>
      </c>
      <c r="R16" s="91">
        <f t="shared" si="1"/>
        <v>7</v>
      </c>
      <c r="S16" s="19"/>
    </row>
    <row r="17" spans="1:31" ht="17.100000000000001" customHeight="1" x14ac:dyDescent="0.2">
      <c r="A17" s="84"/>
      <c r="B17" s="34"/>
      <c r="C17" s="86"/>
      <c r="D17" s="92"/>
      <c r="E17" s="86"/>
      <c r="F17" s="92"/>
      <c r="G17" s="86"/>
      <c r="H17" s="92"/>
      <c r="I17" s="86"/>
      <c r="J17" s="92"/>
      <c r="K17" s="86"/>
      <c r="L17" s="92"/>
      <c r="M17" s="86"/>
      <c r="N17" s="92"/>
      <c r="O17" s="86"/>
      <c r="P17" s="92"/>
      <c r="Q17" s="93">
        <f t="shared" si="0"/>
        <v>0</v>
      </c>
      <c r="R17" s="91">
        <f t="shared" si="1"/>
        <v>7</v>
      </c>
      <c r="S17" s="19"/>
    </row>
    <row r="18" spans="1:31" ht="17.100000000000001" customHeight="1" thickBot="1" x14ac:dyDescent="0.25">
      <c r="A18" s="85"/>
      <c r="B18" s="35"/>
      <c r="C18" s="94"/>
      <c r="D18" s="95"/>
      <c r="E18" s="94"/>
      <c r="F18" s="95"/>
      <c r="G18" s="94"/>
      <c r="H18" s="95"/>
      <c r="I18" s="94"/>
      <c r="J18" s="95"/>
      <c r="K18" s="94"/>
      <c r="L18" s="95"/>
      <c r="M18" s="94"/>
      <c r="N18" s="95"/>
      <c r="O18" s="94"/>
      <c r="P18" s="95"/>
      <c r="Q18" s="96">
        <f t="shared" si="0"/>
        <v>0</v>
      </c>
      <c r="R18" s="97">
        <f t="shared" si="1"/>
        <v>7</v>
      </c>
      <c r="S18" s="19"/>
    </row>
    <row r="19" spans="1:31" ht="17.100000000000001" customHeight="1" x14ac:dyDescent="0.2">
      <c r="A19" s="18" t="s">
        <v>18</v>
      </c>
      <c r="B19" s="36">
        <f>SUM(B5:B18)</f>
        <v>0</v>
      </c>
      <c r="C19" s="105">
        <f>E37</f>
        <v>0</v>
      </c>
      <c r="D19" s="105"/>
      <c r="E19" s="105">
        <f>H37</f>
        <v>0</v>
      </c>
      <c r="F19" s="105"/>
      <c r="G19" s="105">
        <f>K37</f>
        <v>0</v>
      </c>
      <c r="H19" s="105"/>
      <c r="I19" s="105">
        <f>N37</f>
        <v>0</v>
      </c>
      <c r="J19" s="105"/>
      <c r="K19" s="105">
        <f>Q37</f>
        <v>0</v>
      </c>
      <c r="L19" s="105"/>
      <c r="M19" s="105">
        <f>T37</f>
        <v>0</v>
      </c>
      <c r="N19" s="105"/>
      <c r="O19" s="105">
        <f>W37</f>
        <v>0</v>
      </c>
      <c r="P19" s="105"/>
      <c r="Q19" s="38">
        <f>SUM(Q5:Q18)</f>
        <v>0</v>
      </c>
      <c r="R19" s="20"/>
      <c r="S19" s="19"/>
      <c r="T19" s="19"/>
    </row>
    <row r="20" spans="1:31" ht="17.100000000000001" customHeight="1" x14ac:dyDescent="0.2">
      <c r="A20" s="18" t="s">
        <v>28</v>
      </c>
      <c r="B20" s="36"/>
      <c r="C20" s="106">
        <f>COUNTA(D5:D15)-COUNTIF(D5:D15,"H")-COUNTIF(D5:D15,"T")-COUNTIF(D5:D15,"S")-COUNTIF(D5:D15,"AA")-COUNTIF(D5:D15,"AU")-COUNTIF(D5:D15,"FI")-COUNTIF(D5:D15,"HOS")-COUNTIF(D5:D15,"GD")</f>
        <v>0</v>
      </c>
      <c r="D20" s="106"/>
      <c r="E20" s="106">
        <f t="shared" ref="E20" si="2">COUNTA(F5:F15)-COUNTIF(F5:F15,"H")-COUNTIF(F5:F15,"T")-COUNTIF(F5:F15,"S")-COUNTIF(F5:F15,"AA")-COUNTIF(F5:F15,"AU")-COUNTIF(F5:F15,"FI")-COUNTIF(F5:F15,"HOS")-COUNTIF(F5:F15,"GD")</f>
        <v>0</v>
      </c>
      <c r="F20" s="106"/>
      <c r="G20" s="106">
        <f t="shared" ref="G20" si="3">COUNTA(H5:H15)-COUNTIF(H5:H15,"H")-COUNTIF(H5:H15,"T")-COUNTIF(H5:H15,"S")-COUNTIF(H5:H15,"AA")-COUNTIF(H5:H15,"AU")-COUNTIF(H5:H15,"FI")-COUNTIF(H5:H15,"HOS")-COUNTIF(H5:H15,"GD")</f>
        <v>0</v>
      </c>
      <c r="H20" s="106"/>
      <c r="I20" s="106">
        <f t="shared" ref="I20" si="4">COUNTA(J5:J15)-COUNTIF(J5:J15,"H")-COUNTIF(J5:J15,"T")-COUNTIF(J5:J15,"S")-COUNTIF(J5:J15,"AA")-COUNTIF(J5:J15,"AU")-COUNTIF(J5:J15,"FI")-COUNTIF(J5:J15,"HOS")-COUNTIF(J5:J15,"GD")</f>
        <v>0</v>
      </c>
      <c r="J20" s="106"/>
      <c r="K20" s="106">
        <f t="shared" ref="K20" si="5">COUNTA(L5:L15)-COUNTIF(L5:L15,"H")-COUNTIF(L5:L15,"T")-COUNTIF(L5:L15,"S")-COUNTIF(L5:L15,"AA")-COUNTIF(L5:L15,"AU")-COUNTIF(L5:L15,"FI")-COUNTIF(L5:L15,"HOS")-COUNTIF(L5:L15,"GD")</f>
        <v>0</v>
      </c>
      <c r="L20" s="106"/>
      <c r="M20" s="106">
        <f t="shared" ref="M20" si="6">COUNTA(N5:N15)-COUNTIF(N5:N15,"H")-COUNTIF(N5:N15,"T")-COUNTIF(N5:N15,"S")-COUNTIF(N5:N15,"AA")-COUNTIF(N5:N15,"AU")-COUNTIF(N5:N15,"FI")-COUNTIF(N5:N15,"HOS")-COUNTIF(N5:N15,"GD")</f>
        <v>0</v>
      </c>
      <c r="N20" s="106"/>
      <c r="O20" s="106">
        <f t="shared" ref="O20" si="7">COUNTA(P5:P15)-COUNTIF(P5:P15,"H")-COUNTIF(P5:P15,"T")-COUNTIF(P5:P15,"S")-COUNTIF(P5:P15,"AA")-COUNTIF(P5:P15,"AU")-COUNTIF(P5:P15,"FI")-COUNTIF(P5:P15,"HOS")-COUNTIF(P5:P15,"GD")</f>
        <v>0</v>
      </c>
      <c r="P20" s="106"/>
      <c r="Q20" s="22"/>
      <c r="R20" s="23"/>
      <c r="S20" s="24"/>
      <c r="T20" s="24"/>
    </row>
    <row r="21" spans="1:31" ht="17.100000000000001" customHeight="1" x14ac:dyDescent="0.2">
      <c r="A21" s="18" t="s">
        <v>19</v>
      </c>
      <c r="B21" s="36"/>
      <c r="C21" s="27"/>
      <c r="D21" s="21"/>
      <c r="E21" s="27"/>
      <c r="F21" s="21"/>
      <c r="G21" s="27"/>
      <c r="H21" s="21"/>
      <c r="I21" s="27"/>
      <c r="J21" s="21"/>
      <c r="K21" s="27"/>
      <c r="L21" s="21"/>
      <c r="M21" s="28"/>
      <c r="N21" s="28"/>
      <c r="O21" s="27"/>
      <c r="P21" s="21"/>
      <c r="Q21" s="39"/>
      <c r="R21" s="25"/>
      <c r="S21" s="26"/>
      <c r="T21" s="26"/>
      <c r="U21" s="17"/>
      <c r="V21" s="17"/>
    </row>
    <row r="22" spans="1:31" hidden="1" x14ac:dyDescent="0.2">
      <c r="C22" s="104" t="s">
        <v>20</v>
      </c>
      <c r="D22" s="104"/>
      <c r="E22" s="104"/>
      <c r="F22" s="104" t="s">
        <v>21</v>
      </c>
      <c r="G22" s="104"/>
      <c r="H22" s="104"/>
      <c r="I22" s="104" t="s">
        <v>22</v>
      </c>
      <c r="J22" s="104"/>
      <c r="K22" s="104"/>
      <c r="L22" s="104" t="s">
        <v>23</v>
      </c>
      <c r="M22" s="104"/>
      <c r="N22" s="104"/>
      <c r="O22" s="104" t="s">
        <v>24</v>
      </c>
      <c r="P22" s="104"/>
      <c r="Q22" s="103"/>
      <c r="R22" s="103" t="s">
        <v>25</v>
      </c>
      <c r="S22" s="103"/>
      <c r="T22" s="103"/>
      <c r="U22" s="103" t="s">
        <v>26</v>
      </c>
      <c r="V22" s="103"/>
      <c r="W22" s="103"/>
      <c r="X22" s="13" t="s">
        <v>27</v>
      </c>
      <c r="AE22" s="13"/>
    </row>
    <row r="23" spans="1:31" hidden="1" x14ac:dyDescent="0.2">
      <c r="A23" s="17"/>
      <c r="B23" s="37"/>
      <c r="C23" s="29">
        <f>VLOOKUP(C5,BUDGET!$B:$C,2,)</f>
        <v>0</v>
      </c>
      <c r="D23" s="29">
        <f>VLOOKUP(D5,BUDGET!$B:$C,2,)</f>
        <v>0</v>
      </c>
      <c r="E23" s="30">
        <f t="shared" ref="E23:E36" si="8">IF(D23-C23&gt;7,D23-C23-0.75,IF(D23-C23&gt;6,D23-C23-0.5,IF(D23-C23&lt;=6,D23-C23,FALSE)))</f>
        <v>0</v>
      </c>
      <c r="F23" s="29">
        <f>VLOOKUP(E5,BUDGET!$B:$C,2,)</f>
        <v>0</v>
      </c>
      <c r="G23" s="29">
        <f>VLOOKUP(F5,BUDGET!$B:$C,2,)</f>
        <v>0</v>
      </c>
      <c r="H23" s="30">
        <f t="shared" ref="H23:H36" si="9">IF(G23-F23&gt;7,G23-F23-0.75,IF(G23-F23&gt;6,G23-F23-0.5,IF(G23-F23&lt;=6,G23-F23,FALSE)))</f>
        <v>0</v>
      </c>
      <c r="I23" s="29">
        <f>VLOOKUP(G5,BUDGET!$B:$C,2,)</f>
        <v>0</v>
      </c>
      <c r="J23" s="29">
        <f>VLOOKUP(H5,BUDGET!$B:$C,2,)</f>
        <v>0</v>
      </c>
      <c r="K23" s="30">
        <f t="shared" ref="K23:K36" si="10">IF(J23-I23&gt;7,J23-I23-0.75,IF(J23-I23&gt;6,J23-I23-0.5,IF(J23-I23&lt;=6,J23-I23,FALSE)))</f>
        <v>0</v>
      </c>
      <c r="L23" s="29">
        <f>VLOOKUP(I5,BUDGET!$B:$C,2,)</f>
        <v>0</v>
      </c>
      <c r="M23" s="29">
        <f>VLOOKUP(J5,BUDGET!$B:$C,2,)</f>
        <v>0</v>
      </c>
      <c r="N23" s="30">
        <f t="shared" ref="N23:N36" si="11">IF(M23-L23&gt;7,M23-L23-0.75,IF(M23-L23&gt;6,M23-L23-0.5,IF(M23-L23&lt;=6,M23-L23,FALSE)))</f>
        <v>0</v>
      </c>
      <c r="O23" s="29">
        <f>VLOOKUP(K5,BUDGET!$B:$C,2,)</f>
        <v>0</v>
      </c>
      <c r="P23" s="29">
        <f>VLOOKUP(L5,BUDGET!$B:$C,2,)</f>
        <v>0</v>
      </c>
      <c r="Q23" s="30">
        <f t="shared" ref="Q23:Q36" si="12">IF(P23-O23&gt;7,P23-O23-0.75,IF(P23-O23&gt;6,P23-O23-0.5,IF(P23-O23&lt;=6,P23-O23,FALSE)))</f>
        <v>0</v>
      </c>
      <c r="R23" s="29">
        <f>VLOOKUP(M5,BUDGET!$B:$C,2,)</f>
        <v>0</v>
      </c>
      <c r="S23" s="29">
        <f>VLOOKUP(N5,BUDGET!$B:$C,2,)</f>
        <v>0</v>
      </c>
      <c r="T23" s="30">
        <f t="shared" ref="T23:T36" si="13">IF(S23-R23&gt;7,S23-R23-0.75,IF(S23-R23&gt;6,S23-R23-0.5,IF(S23-R23&lt;=6,S23-R23,FALSE)))</f>
        <v>0</v>
      </c>
      <c r="U23" s="29">
        <f>VLOOKUP(O5,BUDGET!$B:$C,2,)</f>
        <v>0</v>
      </c>
      <c r="V23" s="29">
        <f>VLOOKUP(P5,BUDGET!$B:$C,2,)</f>
        <v>0</v>
      </c>
      <c r="W23" s="30">
        <f t="shared" ref="W23:W36" si="14">IF(V23-U23&gt;7,V23-U23-0.75,IF(V23-U23&gt;6,V23-U23-0.5,IF(V23-U23&lt;=6,V23-U23,FALSE)))</f>
        <v>0</v>
      </c>
      <c r="X23" s="13">
        <f t="shared" ref="X23:X37" si="15">E23+H23+K23+N23+Q23+T23+W23</f>
        <v>0</v>
      </c>
      <c r="AE23" s="13"/>
    </row>
    <row r="24" spans="1:31" hidden="1" x14ac:dyDescent="0.2">
      <c r="A24" s="17"/>
      <c r="B24" s="37"/>
      <c r="C24" s="29">
        <f>VLOOKUP(C6,BUDGET!$B:$C,2,)</f>
        <v>0</v>
      </c>
      <c r="D24" s="29">
        <f>VLOOKUP(D6,BUDGET!$B:$C,2,)</f>
        <v>0</v>
      </c>
      <c r="E24" s="30">
        <f t="shared" si="8"/>
        <v>0</v>
      </c>
      <c r="F24" s="29">
        <f>VLOOKUP(E6,BUDGET!$B:$C,2,)</f>
        <v>0</v>
      </c>
      <c r="G24" s="29">
        <f>VLOOKUP(F6,BUDGET!$B:$C,2,)</f>
        <v>0</v>
      </c>
      <c r="H24" s="30">
        <f t="shared" si="9"/>
        <v>0</v>
      </c>
      <c r="I24" s="29">
        <f>VLOOKUP(G6,BUDGET!$B:$C,2,)</f>
        <v>0</v>
      </c>
      <c r="J24" s="29">
        <f>VLOOKUP(H6,BUDGET!$B:$C,2,)</f>
        <v>0</v>
      </c>
      <c r="K24" s="30">
        <f t="shared" si="10"/>
        <v>0</v>
      </c>
      <c r="L24" s="29">
        <f>VLOOKUP(I6,BUDGET!$B:$C,2,)</f>
        <v>0</v>
      </c>
      <c r="M24" s="29">
        <f>VLOOKUP(J6,BUDGET!$B:$C,2,)</f>
        <v>0</v>
      </c>
      <c r="N24" s="30">
        <f t="shared" si="11"/>
        <v>0</v>
      </c>
      <c r="O24" s="29">
        <f>VLOOKUP(K6,BUDGET!$B:$C,2,)</f>
        <v>0</v>
      </c>
      <c r="P24" s="29">
        <f>VLOOKUP(L6,BUDGET!$B:$C,2,)</f>
        <v>0</v>
      </c>
      <c r="Q24" s="30">
        <f t="shared" si="12"/>
        <v>0</v>
      </c>
      <c r="R24" s="29">
        <f>VLOOKUP(M6,BUDGET!$B:$C,2,)</f>
        <v>0</v>
      </c>
      <c r="S24" s="29">
        <f>VLOOKUP(N6,BUDGET!$B:$C,2,)</f>
        <v>0</v>
      </c>
      <c r="T24" s="30">
        <f t="shared" si="13"/>
        <v>0</v>
      </c>
      <c r="U24" s="29">
        <f>VLOOKUP(O6,BUDGET!$B:$C,2,)</f>
        <v>0</v>
      </c>
      <c r="V24" s="29">
        <f>VLOOKUP(P6,BUDGET!$B:$C,2,)</f>
        <v>0</v>
      </c>
      <c r="W24" s="30">
        <f t="shared" si="14"/>
        <v>0</v>
      </c>
      <c r="X24" s="13">
        <f t="shared" si="15"/>
        <v>0</v>
      </c>
      <c r="AE24" s="13"/>
    </row>
    <row r="25" spans="1:31" hidden="1" x14ac:dyDescent="0.2">
      <c r="C25" s="29">
        <f>VLOOKUP(C7,BUDGET!$B:$C,2,)</f>
        <v>0</v>
      </c>
      <c r="D25" s="29">
        <f>VLOOKUP(D7,BUDGET!$B:$C,2,)</f>
        <v>0</v>
      </c>
      <c r="E25" s="30">
        <f t="shared" si="8"/>
        <v>0</v>
      </c>
      <c r="F25" s="29">
        <f>VLOOKUP(E7,BUDGET!$B:$C,2,)</f>
        <v>0</v>
      </c>
      <c r="G25" s="29">
        <f>VLOOKUP(F7,BUDGET!$B:$C,2,)</f>
        <v>0</v>
      </c>
      <c r="H25" s="30">
        <f t="shared" si="9"/>
        <v>0</v>
      </c>
      <c r="I25" s="29">
        <f>VLOOKUP(G7,BUDGET!$B:$C,2,)</f>
        <v>0</v>
      </c>
      <c r="J25" s="29">
        <f>VLOOKUP(H7,BUDGET!$B:$C,2,)</f>
        <v>0</v>
      </c>
      <c r="K25" s="30">
        <f t="shared" si="10"/>
        <v>0</v>
      </c>
      <c r="L25" s="29">
        <f>VLOOKUP(I7,BUDGET!$B:$C,2,)</f>
        <v>0</v>
      </c>
      <c r="M25" s="29">
        <f>VLOOKUP(J7,BUDGET!$B:$C,2,)</f>
        <v>0</v>
      </c>
      <c r="N25" s="30">
        <f t="shared" si="11"/>
        <v>0</v>
      </c>
      <c r="O25" s="29">
        <f>VLOOKUP(K7,BUDGET!$B:$C,2,)</f>
        <v>0</v>
      </c>
      <c r="P25" s="29">
        <f>VLOOKUP(L7,BUDGET!$B:$C,2,)</f>
        <v>0</v>
      </c>
      <c r="Q25" s="30">
        <f t="shared" si="12"/>
        <v>0</v>
      </c>
      <c r="R25" s="29">
        <f>VLOOKUP(M7,BUDGET!$B:$C,2,)</f>
        <v>0</v>
      </c>
      <c r="S25" s="29">
        <f>VLOOKUP(N7,BUDGET!$B:$C,2,)</f>
        <v>0</v>
      </c>
      <c r="T25" s="30">
        <f t="shared" si="13"/>
        <v>0</v>
      </c>
      <c r="U25" s="29">
        <f>VLOOKUP(O7,BUDGET!$B:$C,2,)</f>
        <v>0</v>
      </c>
      <c r="V25" s="29">
        <f>VLOOKUP(P7,BUDGET!$B:$C,2,)</f>
        <v>0</v>
      </c>
      <c r="W25" s="30">
        <f t="shared" si="14"/>
        <v>0</v>
      </c>
      <c r="X25" s="13">
        <f t="shared" si="15"/>
        <v>0</v>
      </c>
      <c r="AE25" s="13"/>
    </row>
    <row r="26" spans="1:31" hidden="1" x14ac:dyDescent="0.2">
      <c r="C26" s="29">
        <f>VLOOKUP(C8,BUDGET!$B:$C,2,)</f>
        <v>0</v>
      </c>
      <c r="D26" s="29">
        <f>VLOOKUP(D8,BUDGET!$B:$C,2,)</f>
        <v>0</v>
      </c>
      <c r="E26" s="30">
        <f t="shared" si="8"/>
        <v>0</v>
      </c>
      <c r="F26" s="29">
        <f>VLOOKUP(E8,BUDGET!$B:$C,2,)</f>
        <v>0</v>
      </c>
      <c r="G26" s="29">
        <f>VLOOKUP(F8,BUDGET!$B:$C,2,)</f>
        <v>0</v>
      </c>
      <c r="H26" s="30">
        <f t="shared" si="9"/>
        <v>0</v>
      </c>
      <c r="I26" s="29">
        <f>VLOOKUP(G8,BUDGET!$B:$C,2,)</f>
        <v>0</v>
      </c>
      <c r="J26" s="29">
        <f>VLOOKUP(H8,BUDGET!$B:$C,2,)</f>
        <v>0</v>
      </c>
      <c r="K26" s="30">
        <f t="shared" si="10"/>
        <v>0</v>
      </c>
      <c r="L26" s="29">
        <f>VLOOKUP(I8,BUDGET!$B:$C,2,)</f>
        <v>0</v>
      </c>
      <c r="M26" s="29">
        <f>VLOOKUP(J8,BUDGET!$B:$C,2,)</f>
        <v>0</v>
      </c>
      <c r="N26" s="30">
        <f t="shared" si="11"/>
        <v>0</v>
      </c>
      <c r="O26" s="29">
        <f>VLOOKUP(K8,BUDGET!$B:$C,2,)</f>
        <v>0</v>
      </c>
      <c r="P26" s="29">
        <f>VLOOKUP(L8,BUDGET!$B:$C,2,)</f>
        <v>0</v>
      </c>
      <c r="Q26" s="30">
        <f t="shared" si="12"/>
        <v>0</v>
      </c>
      <c r="R26" s="29">
        <f>VLOOKUP(M8,BUDGET!$B:$C,2,)</f>
        <v>0</v>
      </c>
      <c r="S26" s="29">
        <f>VLOOKUP(N8,BUDGET!$B:$C,2,)</f>
        <v>0</v>
      </c>
      <c r="T26" s="30">
        <f t="shared" si="13"/>
        <v>0</v>
      </c>
      <c r="U26" s="29">
        <f>VLOOKUP(O8,BUDGET!$B:$C,2,)</f>
        <v>0</v>
      </c>
      <c r="V26" s="29">
        <f>VLOOKUP(P8,BUDGET!$B:$C,2,)</f>
        <v>0</v>
      </c>
      <c r="W26" s="30">
        <f t="shared" si="14"/>
        <v>0</v>
      </c>
      <c r="X26" s="13">
        <f t="shared" si="15"/>
        <v>0</v>
      </c>
      <c r="AE26" s="13"/>
    </row>
    <row r="27" spans="1:31" hidden="1" x14ac:dyDescent="0.2">
      <c r="C27" s="29">
        <f>VLOOKUP(C9,BUDGET!$B:$C,2,)</f>
        <v>0</v>
      </c>
      <c r="D27" s="29">
        <f>VLOOKUP(D9,BUDGET!$B:$C,2,)</f>
        <v>0</v>
      </c>
      <c r="E27" s="30">
        <f t="shared" si="8"/>
        <v>0</v>
      </c>
      <c r="F27" s="29">
        <f>VLOOKUP(E9,BUDGET!$B:$C,2,)</f>
        <v>0</v>
      </c>
      <c r="G27" s="29">
        <f>VLOOKUP(F9,BUDGET!$B:$C,2,)</f>
        <v>0</v>
      </c>
      <c r="H27" s="30">
        <f t="shared" si="9"/>
        <v>0</v>
      </c>
      <c r="I27" s="29">
        <f>VLOOKUP(G9,BUDGET!$B:$C,2,)</f>
        <v>0</v>
      </c>
      <c r="J27" s="29">
        <f>VLOOKUP(H9,BUDGET!$B:$C,2,)</f>
        <v>0</v>
      </c>
      <c r="K27" s="30">
        <f t="shared" si="10"/>
        <v>0</v>
      </c>
      <c r="L27" s="29">
        <f>VLOOKUP(I9,BUDGET!$B:$C,2,)</f>
        <v>0</v>
      </c>
      <c r="M27" s="29">
        <f>VLOOKUP(J9,BUDGET!$B:$C,2,)</f>
        <v>0</v>
      </c>
      <c r="N27" s="30">
        <f t="shared" si="11"/>
        <v>0</v>
      </c>
      <c r="O27" s="29">
        <f>VLOOKUP(K9,BUDGET!$B:$C,2,)</f>
        <v>0</v>
      </c>
      <c r="P27" s="29">
        <f>VLOOKUP(L9,BUDGET!$B:$C,2,)</f>
        <v>0</v>
      </c>
      <c r="Q27" s="30">
        <f t="shared" si="12"/>
        <v>0</v>
      </c>
      <c r="R27" s="29">
        <f>VLOOKUP(M9,BUDGET!$B:$C,2,)</f>
        <v>0</v>
      </c>
      <c r="S27" s="29">
        <f>VLOOKUP(N9,BUDGET!$B:$C,2,)</f>
        <v>0</v>
      </c>
      <c r="T27" s="30">
        <f t="shared" si="13"/>
        <v>0</v>
      </c>
      <c r="U27" s="29">
        <f>VLOOKUP(O9,BUDGET!$B:$C,2,)</f>
        <v>0</v>
      </c>
      <c r="V27" s="29">
        <f>VLOOKUP(P9,BUDGET!$B:$C,2,)</f>
        <v>0</v>
      </c>
      <c r="W27" s="30">
        <f t="shared" si="14"/>
        <v>0</v>
      </c>
      <c r="X27" s="13">
        <f t="shared" si="15"/>
        <v>0</v>
      </c>
      <c r="AE27" s="13"/>
    </row>
    <row r="28" spans="1:31" hidden="1" x14ac:dyDescent="0.2">
      <c r="C28" s="29">
        <f>VLOOKUP(C10,BUDGET!$B:$C,2,)</f>
        <v>0</v>
      </c>
      <c r="D28" s="29">
        <f>VLOOKUP(D10,BUDGET!$B:$C,2,)</f>
        <v>0</v>
      </c>
      <c r="E28" s="30">
        <f t="shared" si="8"/>
        <v>0</v>
      </c>
      <c r="F28" s="29">
        <f>VLOOKUP(E10,BUDGET!$B:$C,2,)</f>
        <v>0</v>
      </c>
      <c r="G28" s="29">
        <f>VLOOKUP(F10,BUDGET!$B:$C,2,)</f>
        <v>0</v>
      </c>
      <c r="H28" s="30">
        <f t="shared" si="9"/>
        <v>0</v>
      </c>
      <c r="I28" s="29">
        <f>VLOOKUP(G10,BUDGET!$B:$C,2,)</f>
        <v>0</v>
      </c>
      <c r="J28" s="29">
        <f>VLOOKUP(H10,BUDGET!$B:$C,2,)</f>
        <v>0</v>
      </c>
      <c r="K28" s="30">
        <f t="shared" si="10"/>
        <v>0</v>
      </c>
      <c r="L28" s="29">
        <f>VLOOKUP(I10,BUDGET!$B:$C,2,)</f>
        <v>0</v>
      </c>
      <c r="M28" s="29">
        <f>VLOOKUP(J10,BUDGET!$B:$C,2,)</f>
        <v>0</v>
      </c>
      <c r="N28" s="30">
        <f t="shared" si="11"/>
        <v>0</v>
      </c>
      <c r="O28" s="29">
        <f>VLOOKUP(K10,BUDGET!$B:$C,2,)</f>
        <v>0</v>
      </c>
      <c r="P28" s="29">
        <f>VLOOKUP(L10,BUDGET!$B:$C,2,)</f>
        <v>0</v>
      </c>
      <c r="Q28" s="30">
        <f t="shared" si="12"/>
        <v>0</v>
      </c>
      <c r="R28" s="29">
        <f>VLOOKUP(M10,BUDGET!$B:$C,2,)</f>
        <v>0</v>
      </c>
      <c r="S28" s="29">
        <f>VLOOKUP(N10,BUDGET!$B:$C,2,)</f>
        <v>0</v>
      </c>
      <c r="T28" s="30">
        <f t="shared" si="13"/>
        <v>0</v>
      </c>
      <c r="U28" s="29">
        <f>VLOOKUP(O10,BUDGET!$B:$C,2,)</f>
        <v>0</v>
      </c>
      <c r="V28" s="29">
        <f>VLOOKUP(P10,BUDGET!$B:$C,2,)</f>
        <v>0</v>
      </c>
      <c r="W28" s="30">
        <f t="shared" si="14"/>
        <v>0</v>
      </c>
      <c r="X28" s="13">
        <f t="shared" si="15"/>
        <v>0</v>
      </c>
      <c r="AE28" s="13"/>
    </row>
    <row r="29" spans="1:31" hidden="1" x14ac:dyDescent="0.2">
      <c r="C29" s="29">
        <f>VLOOKUP(C11,BUDGET!$B:$C,2,)</f>
        <v>0</v>
      </c>
      <c r="D29" s="29">
        <f>VLOOKUP(D11,BUDGET!$B:$C,2,)</f>
        <v>0</v>
      </c>
      <c r="E29" s="30">
        <f t="shared" si="8"/>
        <v>0</v>
      </c>
      <c r="F29" s="29">
        <f>VLOOKUP(E11,BUDGET!$B:$C,2,)</f>
        <v>0</v>
      </c>
      <c r="G29" s="29">
        <f>VLOOKUP(F11,BUDGET!$B:$C,2,)</f>
        <v>0</v>
      </c>
      <c r="H29" s="30">
        <f t="shared" si="9"/>
        <v>0</v>
      </c>
      <c r="I29" s="29">
        <f>VLOOKUP(G11,BUDGET!$B:$C,2,)</f>
        <v>0</v>
      </c>
      <c r="J29" s="29">
        <f>VLOOKUP(H11,BUDGET!$B:$C,2,)</f>
        <v>0</v>
      </c>
      <c r="K29" s="30">
        <f t="shared" si="10"/>
        <v>0</v>
      </c>
      <c r="L29" s="29">
        <f>VLOOKUP(I11,BUDGET!$B:$C,2,)</f>
        <v>0</v>
      </c>
      <c r="M29" s="29">
        <f>VLOOKUP(J11,BUDGET!$B:$C,2,)</f>
        <v>0</v>
      </c>
      <c r="N29" s="30">
        <f t="shared" si="11"/>
        <v>0</v>
      </c>
      <c r="O29" s="29">
        <f>VLOOKUP(K11,BUDGET!$B:$C,2,)</f>
        <v>0</v>
      </c>
      <c r="P29" s="29">
        <f>VLOOKUP(L11,BUDGET!$B:$C,2,)</f>
        <v>0</v>
      </c>
      <c r="Q29" s="30">
        <f t="shared" si="12"/>
        <v>0</v>
      </c>
      <c r="R29" s="29">
        <f>VLOOKUP(M11,BUDGET!$B:$C,2,)</f>
        <v>0</v>
      </c>
      <c r="S29" s="29">
        <f>VLOOKUP(N11,BUDGET!$B:$C,2,)</f>
        <v>0</v>
      </c>
      <c r="T29" s="30">
        <f t="shared" si="13"/>
        <v>0</v>
      </c>
      <c r="U29" s="29">
        <f>VLOOKUP(O11,BUDGET!$B:$C,2,)</f>
        <v>0</v>
      </c>
      <c r="V29" s="29">
        <f>VLOOKUP(P11,BUDGET!$B:$C,2,)</f>
        <v>0</v>
      </c>
      <c r="W29" s="30">
        <f t="shared" si="14"/>
        <v>0</v>
      </c>
      <c r="X29" s="13">
        <f t="shared" si="15"/>
        <v>0</v>
      </c>
      <c r="AE29" s="13"/>
    </row>
    <row r="30" spans="1:31" hidden="1" x14ac:dyDescent="0.2">
      <c r="C30" s="29">
        <f>VLOOKUP(C12,BUDGET!$B:$C,2,)</f>
        <v>0</v>
      </c>
      <c r="D30" s="29">
        <f>VLOOKUP(D12,BUDGET!$B:$C,2,)</f>
        <v>0</v>
      </c>
      <c r="E30" s="30">
        <f t="shared" si="8"/>
        <v>0</v>
      </c>
      <c r="F30" s="29">
        <f>VLOOKUP(E12,BUDGET!$B:$C,2,)</f>
        <v>0</v>
      </c>
      <c r="G30" s="29">
        <f>VLOOKUP(F12,BUDGET!$B:$C,2,)</f>
        <v>0</v>
      </c>
      <c r="H30" s="30">
        <f t="shared" si="9"/>
        <v>0</v>
      </c>
      <c r="I30" s="29">
        <f>VLOOKUP(G12,BUDGET!$B:$C,2,)</f>
        <v>0</v>
      </c>
      <c r="J30" s="29">
        <f>VLOOKUP(H12,BUDGET!$B:$C,2,)</f>
        <v>0</v>
      </c>
      <c r="K30" s="30">
        <f t="shared" si="10"/>
        <v>0</v>
      </c>
      <c r="L30" s="29">
        <f>VLOOKUP(I12,BUDGET!$B:$C,2,)</f>
        <v>0</v>
      </c>
      <c r="M30" s="29">
        <f>VLOOKUP(J12,BUDGET!$B:$C,2,)</f>
        <v>0</v>
      </c>
      <c r="N30" s="30">
        <f t="shared" si="11"/>
        <v>0</v>
      </c>
      <c r="O30" s="29">
        <f>VLOOKUP(K12,BUDGET!$B:$C,2,)</f>
        <v>0</v>
      </c>
      <c r="P30" s="29">
        <f>VLOOKUP(L12,BUDGET!$B:$C,2,)</f>
        <v>0</v>
      </c>
      <c r="Q30" s="30">
        <f t="shared" si="12"/>
        <v>0</v>
      </c>
      <c r="R30" s="29">
        <f>VLOOKUP(M12,BUDGET!$B:$C,2,)</f>
        <v>0</v>
      </c>
      <c r="S30" s="29">
        <f>VLOOKUP(N12,BUDGET!$B:$C,2,)</f>
        <v>0</v>
      </c>
      <c r="T30" s="30">
        <f t="shared" si="13"/>
        <v>0</v>
      </c>
      <c r="U30" s="29">
        <f>VLOOKUP(O12,BUDGET!$B:$C,2,)</f>
        <v>0</v>
      </c>
      <c r="V30" s="29">
        <f>VLOOKUP(P12,BUDGET!$B:$C,2,)</f>
        <v>0</v>
      </c>
      <c r="W30" s="30">
        <f t="shared" si="14"/>
        <v>0</v>
      </c>
      <c r="X30" s="13">
        <f t="shared" si="15"/>
        <v>0</v>
      </c>
      <c r="AE30" s="13"/>
    </row>
    <row r="31" spans="1:31" hidden="1" x14ac:dyDescent="0.2">
      <c r="C31" s="29">
        <f>VLOOKUP(C13,BUDGET!$B:$C,2,)</f>
        <v>0</v>
      </c>
      <c r="D31" s="29">
        <f>VLOOKUP(D13,BUDGET!$B:$C,2,)</f>
        <v>0</v>
      </c>
      <c r="E31" s="30">
        <f t="shared" si="8"/>
        <v>0</v>
      </c>
      <c r="F31" s="29">
        <f>VLOOKUP(E13,BUDGET!$B:$C,2,)</f>
        <v>0</v>
      </c>
      <c r="G31" s="29">
        <f>VLOOKUP(F13,BUDGET!$B:$C,2,)</f>
        <v>0</v>
      </c>
      <c r="H31" s="30">
        <f t="shared" si="9"/>
        <v>0</v>
      </c>
      <c r="I31" s="29">
        <f>VLOOKUP(G13,BUDGET!$B:$C,2,)</f>
        <v>0</v>
      </c>
      <c r="J31" s="29">
        <f>VLOOKUP(H13,BUDGET!$B:$C,2,)</f>
        <v>0</v>
      </c>
      <c r="K31" s="30">
        <f t="shared" si="10"/>
        <v>0</v>
      </c>
      <c r="L31" s="29">
        <f>VLOOKUP(I13,BUDGET!$B:$C,2,)</f>
        <v>0</v>
      </c>
      <c r="M31" s="29">
        <f>VLOOKUP(J13,BUDGET!$B:$C,2,)</f>
        <v>0</v>
      </c>
      <c r="N31" s="30">
        <f t="shared" si="11"/>
        <v>0</v>
      </c>
      <c r="O31" s="29">
        <f>VLOOKUP(K13,BUDGET!$B:$C,2,)</f>
        <v>0</v>
      </c>
      <c r="P31" s="29">
        <f>VLOOKUP(L13,BUDGET!$B:$C,2,)</f>
        <v>0</v>
      </c>
      <c r="Q31" s="30">
        <f t="shared" si="12"/>
        <v>0</v>
      </c>
      <c r="R31" s="29">
        <f>VLOOKUP(M13,BUDGET!$B:$C,2,)</f>
        <v>0</v>
      </c>
      <c r="S31" s="29">
        <f>VLOOKUP(N13,BUDGET!$B:$C,2,)</f>
        <v>0</v>
      </c>
      <c r="T31" s="30">
        <f t="shared" si="13"/>
        <v>0</v>
      </c>
      <c r="U31" s="29">
        <f>VLOOKUP(O13,BUDGET!$B:$C,2,)</f>
        <v>0</v>
      </c>
      <c r="V31" s="29">
        <f>VLOOKUP(P13,BUDGET!$B:$C,2,)</f>
        <v>0</v>
      </c>
      <c r="W31" s="30">
        <f t="shared" si="14"/>
        <v>0</v>
      </c>
      <c r="X31" s="13">
        <f t="shared" si="15"/>
        <v>0</v>
      </c>
      <c r="AE31" s="13"/>
    </row>
    <row r="32" spans="1:31" hidden="1" x14ac:dyDescent="0.2">
      <c r="C32" s="29">
        <f>VLOOKUP(C14,BUDGET!$B:$C,2,)</f>
        <v>0</v>
      </c>
      <c r="D32" s="29">
        <f>VLOOKUP(D14,BUDGET!$B:$C,2,)</f>
        <v>0</v>
      </c>
      <c r="E32" s="30">
        <f t="shared" si="8"/>
        <v>0</v>
      </c>
      <c r="F32" s="29">
        <f>VLOOKUP(E14,BUDGET!$B:$C,2,)</f>
        <v>0</v>
      </c>
      <c r="G32" s="29">
        <f>VLOOKUP(F14,BUDGET!$B:$C,2,)</f>
        <v>0</v>
      </c>
      <c r="H32" s="30">
        <f t="shared" si="9"/>
        <v>0</v>
      </c>
      <c r="I32" s="29">
        <f>VLOOKUP(G14,BUDGET!$B:$C,2,)</f>
        <v>0</v>
      </c>
      <c r="J32" s="29">
        <f>VLOOKUP(H14,BUDGET!$B:$C,2,)</f>
        <v>0</v>
      </c>
      <c r="K32" s="30">
        <f t="shared" si="10"/>
        <v>0</v>
      </c>
      <c r="L32" s="29">
        <f>VLOOKUP(I14,BUDGET!$B:$C,2,)</f>
        <v>0</v>
      </c>
      <c r="M32" s="29">
        <f>VLOOKUP(J14,BUDGET!$B:$C,2,)</f>
        <v>0</v>
      </c>
      <c r="N32" s="30">
        <f t="shared" si="11"/>
        <v>0</v>
      </c>
      <c r="O32" s="29">
        <f>VLOOKUP(K14,BUDGET!$B:$C,2,)</f>
        <v>0</v>
      </c>
      <c r="P32" s="29">
        <f>VLOOKUP(L14,BUDGET!$B:$C,2,)</f>
        <v>0</v>
      </c>
      <c r="Q32" s="30">
        <f t="shared" si="12"/>
        <v>0</v>
      </c>
      <c r="R32" s="29">
        <f>VLOOKUP(M14,BUDGET!$B:$C,2,)</f>
        <v>0</v>
      </c>
      <c r="S32" s="29">
        <f>VLOOKUP(N14,BUDGET!$B:$C,2,)</f>
        <v>0</v>
      </c>
      <c r="T32" s="30">
        <f t="shared" si="13"/>
        <v>0</v>
      </c>
      <c r="U32" s="29">
        <f>VLOOKUP(O14,BUDGET!$B:$C,2,)</f>
        <v>0</v>
      </c>
      <c r="V32" s="29">
        <f>VLOOKUP(P14,BUDGET!$B:$C,2,)</f>
        <v>0</v>
      </c>
      <c r="W32" s="30">
        <f t="shared" si="14"/>
        <v>0</v>
      </c>
      <c r="X32" s="13">
        <f t="shared" si="15"/>
        <v>0</v>
      </c>
      <c r="AE32" s="13"/>
    </row>
    <row r="33" spans="3:31" hidden="1" x14ac:dyDescent="0.2">
      <c r="C33" s="29">
        <f>VLOOKUP(C15,BUDGET!$B:$C,2,)</f>
        <v>0</v>
      </c>
      <c r="D33" s="29">
        <f>VLOOKUP(D15,BUDGET!$B:$C,2,)</f>
        <v>0</v>
      </c>
      <c r="E33" s="30">
        <f t="shared" si="8"/>
        <v>0</v>
      </c>
      <c r="F33" s="29">
        <f>VLOOKUP(E15,BUDGET!$B:$C,2,)</f>
        <v>0</v>
      </c>
      <c r="G33" s="29">
        <f>VLOOKUP(F15,BUDGET!$B:$C,2,)</f>
        <v>0</v>
      </c>
      <c r="H33" s="30">
        <f t="shared" si="9"/>
        <v>0</v>
      </c>
      <c r="I33" s="29">
        <f>VLOOKUP(G15,BUDGET!$B:$C,2,)</f>
        <v>0</v>
      </c>
      <c r="J33" s="29">
        <f>VLOOKUP(H15,BUDGET!$B:$C,2,)</f>
        <v>0</v>
      </c>
      <c r="K33" s="30">
        <f t="shared" si="10"/>
        <v>0</v>
      </c>
      <c r="L33" s="29">
        <f>VLOOKUP(I15,BUDGET!$B:$C,2,)</f>
        <v>0</v>
      </c>
      <c r="M33" s="29">
        <f>VLOOKUP(J15,BUDGET!$B:$C,2,)</f>
        <v>0</v>
      </c>
      <c r="N33" s="30">
        <f t="shared" si="11"/>
        <v>0</v>
      </c>
      <c r="O33" s="29">
        <f>VLOOKUP(K15,BUDGET!$B:$C,2,)</f>
        <v>0</v>
      </c>
      <c r="P33" s="29">
        <f>VLOOKUP(L15,BUDGET!$B:$C,2,)</f>
        <v>0</v>
      </c>
      <c r="Q33" s="30">
        <f t="shared" si="12"/>
        <v>0</v>
      </c>
      <c r="R33" s="29">
        <f>VLOOKUP(M15,BUDGET!$B:$C,2,)</f>
        <v>0</v>
      </c>
      <c r="S33" s="29">
        <f>VLOOKUP(N15,BUDGET!$B:$C,2,)</f>
        <v>0</v>
      </c>
      <c r="T33" s="30">
        <f t="shared" si="13"/>
        <v>0</v>
      </c>
      <c r="U33" s="29">
        <f>VLOOKUP(O15,BUDGET!$B:$C,2,)</f>
        <v>0</v>
      </c>
      <c r="V33" s="29">
        <f>VLOOKUP(P15,BUDGET!$B:$C,2,)</f>
        <v>0</v>
      </c>
      <c r="W33" s="30">
        <f t="shared" si="14"/>
        <v>0</v>
      </c>
      <c r="X33" s="13">
        <f t="shared" si="15"/>
        <v>0</v>
      </c>
      <c r="AE33" s="13"/>
    </row>
    <row r="34" spans="3:31" hidden="1" x14ac:dyDescent="0.2">
      <c r="C34" s="29">
        <f>VLOOKUP(C16,BUDGET!$B:$C,2,)</f>
        <v>0</v>
      </c>
      <c r="D34" s="29">
        <f>VLOOKUP(D16,BUDGET!$B:$C,2,)</f>
        <v>0</v>
      </c>
      <c r="E34" s="30">
        <f t="shared" si="8"/>
        <v>0</v>
      </c>
      <c r="F34" s="29">
        <f>VLOOKUP(E16,BUDGET!$B:$C,2,)</f>
        <v>0</v>
      </c>
      <c r="G34" s="29">
        <f>VLOOKUP(F16,BUDGET!$B:$C,2,)</f>
        <v>0</v>
      </c>
      <c r="H34" s="30">
        <f t="shared" si="9"/>
        <v>0</v>
      </c>
      <c r="I34" s="29">
        <f>VLOOKUP(G16,BUDGET!$B:$C,2,)</f>
        <v>0</v>
      </c>
      <c r="J34" s="29">
        <f>VLOOKUP(H16,BUDGET!$B:$C,2,)</f>
        <v>0</v>
      </c>
      <c r="K34" s="30">
        <f t="shared" si="10"/>
        <v>0</v>
      </c>
      <c r="L34" s="29">
        <f>VLOOKUP(I16,BUDGET!$B:$C,2,)</f>
        <v>0</v>
      </c>
      <c r="M34" s="29">
        <f>VLOOKUP(J16,BUDGET!$B:$C,2,)</f>
        <v>0</v>
      </c>
      <c r="N34" s="30">
        <f t="shared" si="11"/>
        <v>0</v>
      </c>
      <c r="O34" s="29">
        <f>VLOOKUP(K16,BUDGET!$B:$C,2,)</f>
        <v>0</v>
      </c>
      <c r="P34" s="29">
        <f>VLOOKUP(L16,BUDGET!$B:$C,2,)</f>
        <v>0</v>
      </c>
      <c r="Q34" s="30">
        <f t="shared" si="12"/>
        <v>0</v>
      </c>
      <c r="R34" s="29">
        <f>VLOOKUP(M16,BUDGET!$B:$C,2,)</f>
        <v>0</v>
      </c>
      <c r="S34" s="29">
        <f>VLOOKUP(N16,BUDGET!$B:$C,2,)</f>
        <v>0</v>
      </c>
      <c r="T34" s="30">
        <f t="shared" si="13"/>
        <v>0</v>
      </c>
      <c r="U34" s="29">
        <f>VLOOKUP(O16,BUDGET!$B:$C,2,)</f>
        <v>0</v>
      </c>
      <c r="V34" s="29">
        <f>VLOOKUP(P16,BUDGET!$B:$C,2,)</f>
        <v>0</v>
      </c>
      <c r="W34" s="30">
        <f t="shared" si="14"/>
        <v>0</v>
      </c>
      <c r="X34" s="13">
        <f t="shared" si="15"/>
        <v>0</v>
      </c>
      <c r="AE34" s="13"/>
    </row>
    <row r="35" spans="3:31" hidden="1" x14ac:dyDescent="0.2">
      <c r="C35" s="29">
        <f>VLOOKUP(C17,BUDGET!$B:$C,2,)</f>
        <v>0</v>
      </c>
      <c r="D35" s="29">
        <f>VLOOKUP(D17,BUDGET!$B:$C,2,)</f>
        <v>0</v>
      </c>
      <c r="E35" s="30">
        <f t="shared" si="8"/>
        <v>0</v>
      </c>
      <c r="F35" s="29">
        <f>VLOOKUP(E17,BUDGET!$B:$C,2,)</f>
        <v>0</v>
      </c>
      <c r="G35" s="29">
        <f>VLOOKUP(F17,BUDGET!$B:$C,2,)</f>
        <v>0</v>
      </c>
      <c r="H35" s="30">
        <f t="shared" si="9"/>
        <v>0</v>
      </c>
      <c r="I35" s="29">
        <f>VLOOKUP(G17,BUDGET!$B:$C,2,)</f>
        <v>0</v>
      </c>
      <c r="J35" s="29">
        <f>VLOOKUP(H17,BUDGET!$B:$C,2,)</f>
        <v>0</v>
      </c>
      <c r="K35" s="30">
        <f t="shared" si="10"/>
        <v>0</v>
      </c>
      <c r="L35" s="29">
        <f>VLOOKUP(I17,BUDGET!$B:$C,2,)</f>
        <v>0</v>
      </c>
      <c r="M35" s="29">
        <f>VLOOKUP(J17,BUDGET!$B:$C,2,)</f>
        <v>0</v>
      </c>
      <c r="N35" s="30">
        <f t="shared" si="11"/>
        <v>0</v>
      </c>
      <c r="O35" s="29">
        <f>VLOOKUP(K17,BUDGET!$B:$C,2,)</f>
        <v>0</v>
      </c>
      <c r="P35" s="29">
        <f>VLOOKUP(L17,BUDGET!$B:$C,2,)</f>
        <v>0</v>
      </c>
      <c r="Q35" s="30">
        <f t="shared" si="12"/>
        <v>0</v>
      </c>
      <c r="R35" s="29">
        <f>VLOOKUP(M17,BUDGET!$B:$C,2,)</f>
        <v>0</v>
      </c>
      <c r="S35" s="29">
        <f>VLOOKUP(N17,BUDGET!$B:$C,2,)</f>
        <v>0</v>
      </c>
      <c r="T35" s="30">
        <f t="shared" si="13"/>
        <v>0</v>
      </c>
      <c r="U35" s="29">
        <f>VLOOKUP(O17,BUDGET!$B:$C,2,)</f>
        <v>0</v>
      </c>
      <c r="V35" s="29">
        <f>VLOOKUP(P17,BUDGET!$B:$C,2,)</f>
        <v>0</v>
      </c>
      <c r="W35" s="30">
        <f t="shared" si="14"/>
        <v>0</v>
      </c>
      <c r="X35" s="13">
        <f t="shared" si="15"/>
        <v>0</v>
      </c>
      <c r="AE35" s="13"/>
    </row>
    <row r="36" spans="3:31" hidden="1" x14ac:dyDescent="0.2">
      <c r="C36" s="29">
        <f>VLOOKUP(C18,BUDGET!$B:$C,2,)</f>
        <v>0</v>
      </c>
      <c r="D36" s="29">
        <f>VLOOKUP(D18,BUDGET!$B:$C,2,)</f>
        <v>0</v>
      </c>
      <c r="E36" s="30">
        <f t="shared" si="8"/>
        <v>0</v>
      </c>
      <c r="F36" s="29">
        <f>VLOOKUP(E18,BUDGET!$B:$C,2,)</f>
        <v>0</v>
      </c>
      <c r="G36" s="29">
        <f>VLOOKUP(F18,BUDGET!$B:$C,2,)</f>
        <v>0</v>
      </c>
      <c r="H36" s="30">
        <f t="shared" si="9"/>
        <v>0</v>
      </c>
      <c r="I36" s="29">
        <f>VLOOKUP(G18,BUDGET!$B:$C,2,)</f>
        <v>0</v>
      </c>
      <c r="J36" s="29">
        <f>VLOOKUP(H18,BUDGET!$B:$C,2,)</f>
        <v>0</v>
      </c>
      <c r="K36" s="30">
        <f t="shared" si="10"/>
        <v>0</v>
      </c>
      <c r="L36" s="29">
        <f>VLOOKUP(I18,BUDGET!$B:$C,2,)</f>
        <v>0</v>
      </c>
      <c r="M36" s="29">
        <f>VLOOKUP(J18,BUDGET!$B:$C,2,)</f>
        <v>0</v>
      </c>
      <c r="N36" s="30">
        <f t="shared" si="11"/>
        <v>0</v>
      </c>
      <c r="O36" s="29">
        <f>VLOOKUP(K18,BUDGET!$B:$C,2,)</f>
        <v>0</v>
      </c>
      <c r="P36" s="29">
        <f>VLOOKUP(L18,BUDGET!$B:$C,2,)</f>
        <v>0</v>
      </c>
      <c r="Q36" s="30">
        <f t="shared" si="12"/>
        <v>0</v>
      </c>
      <c r="R36" s="29">
        <f>VLOOKUP(M18,BUDGET!$B:$C,2,)</f>
        <v>0</v>
      </c>
      <c r="S36" s="29">
        <f>VLOOKUP(N18,BUDGET!$B:$C,2,)</f>
        <v>0</v>
      </c>
      <c r="T36" s="30">
        <f t="shared" si="13"/>
        <v>0</v>
      </c>
      <c r="U36" s="29">
        <f>VLOOKUP(O18,BUDGET!$B:$C,2,)</f>
        <v>0</v>
      </c>
      <c r="V36" s="29">
        <f>VLOOKUP(P18,BUDGET!$B:$C,2,)</f>
        <v>0</v>
      </c>
      <c r="W36" s="30">
        <f t="shared" si="14"/>
        <v>0</v>
      </c>
      <c r="X36" s="13">
        <f t="shared" si="15"/>
        <v>0</v>
      </c>
      <c r="AE36" s="13"/>
    </row>
    <row r="37" spans="3:31" hidden="1" x14ac:dyDescent="0.2">
      <c r="C37" s="81"/>
      <c r="D37" s="81"/>
      <c r="E37" s="81">
        <f>SUM(E23:E36)</f>
        <v>0</v>
      </c>
      <c r="F37" s="81"/>
      <c r="G37" s="81"/>
      <c r="H37" s="13">
        <f>SUM(H23:H36)</f>
        <v>0</v>
      </c>
      <c r="K37" s="13">
        <f>SUM(K23:K36)</f>
        <v>0</v>
      </c>
      <c r="N37" s="13">
        <f>SUM(N23:N36)</f>
        <v>0</v>
      </c>
      <c r="Q37" s="13">
        <f>SUM(Q23:Q36)</f>
        <v>0</v>
      </c>
      <c r="T37" s="13">
        <f>SUM(T23:T36)</f>
        <v>0</v>
      </c>
      <c r="W37" s="13">
        <f>SUM(W23:W36)</f>
        <v>0</v>
      </c>
      <c r="X37" s="13">
        <f t="shared" si="15"/>
        <v>0</v>
      </c>
      <c r="AE37" s="13"/>
    </row>
    <row r="38" spans="3:31" hidden="1" x14ac:dyDescent="0.2">
      <c r="AE38" s="13"/>
    </row>
    <row r="39" spans="3:31" ht="12.75" hidden="1" customHeight="1" x14ac:dyDescent="0.2"/>
    <row r="40" spans="3:31" ht="12.75" hidden="1" customHeight="1" x14ac:dyDescent="0.2"/>
    <row r="41" spans="3:31" ht="12.75" hidden="1" customHeight="1" x14ac:dyDescent="0.2"/>
    <row r="42" spans="3:31" ht="12.75" hidden="1" customHeight="1" x14ac:dyDescent="0.2"/>
    <row r="43" spans="3:31" ht="12.75" hidden="1" customHeight="1" x14ac:dyDescent="0.2"/>
    <row r="44" spans="3:31" ht="12.75" hidden="1" customHeight="1" x14ac:dyDescent="0.2"/>
    <row r="45" spans="3:31" ht="12.75" hidden="1" customHeight="1" x14ac:dyDescent="0.2"/>
    <row r="46" spans="3:31" ht="12.75" hidden="1" customHeight="1" x14ac:dyDescent="0.2"/>
    <row r="47" spans="3:31" ht="12.75" hidden="1" customHeight="1" x14ac:dyDescent="0.2"/>
    <row r="48" spans="3:31" ht="12.75" hidden="1" customHeight="1" x14ac:dyDescent="0.2"/>
    <row r="49" ht="12.75" hidden="1" customHeight="1" x14ac:dyDescent="0.2"/>
    <row r="50" ht="12.75" hidden="1" customHeight="1" x14ac:dyDescent="0.2"/>
    <row r="51" ht="12.75" hidden="1" customHeight="1" x14ac:dyDescent="0.2"/>
    <row r="52" ht="12.75" hidden="1" customHeight="1" x14ac:dyDescent="0.2"/>
    <row r="53" ht="12.75" hidden="1" customHeight="1" x14ac:dyDescent="0.2"/>
    <row r="54" ht="12.75" hidden="1" customHeight="1" x14ac:dyDescent="0.2"/>
    <row r="55" ht="12.75" hidden="1" customHeight="1" x14ac:dyDescent="0.2"/>
    <row r="56" ht="12.75" hidden="1" customHeight="1" x14ac:dyDescent="0.2"/>
    <row r="57" ht="12.75" hidden="1" customHeight="1" x14ac:dyDescent="0.2"/>
    <row r="58" ht="12.75" hidden="1" customHeight="1" x14ac:dyDescent="0.2"/>
    <row r="59" ht="12.75" hidden="1" customHeight="1" x14ac:dyDescent="0.2"/>
    <row r="60" ht="12.75" hidden="1" customHeight="1" x14ac:dyDescent="0.2"/>
    <row r="61" ht="12.75" hidden="1" customHeight="1" x14ac:dyDescent="0.2"/>
    <row r="62" ht="12.75" hidden="1" customHeight="1" x14ac:dyDescent="0.2"/>
    <row r="63" ht="12.75" hidden="1" customHeight="1" x14ac:dyDescent="0.2"/>
    <row r="64" ht="12.75" hidden="1" customHeight="1" x14ac:dyDescent="0.2"/>
    <row r="65" ht="12.75" hidden="1" customHeight="1" x14ac:dyDescent="0.2"/>
    <row r="66" ht="12.75" hidden="1" customHeight="1" x14ac:dyDescent="0.2"/>
    <row r="67" ht="12.75" hidden="1" customHeight="1" x14ac:dyDescent="0.2"/>
    <row r="68" ht="12.75" hidden="1" customHeight="1" x14ac:dyDescent="0.2"/>
    <row r="69" ht="12.75" hidden="1" customHeight="1" x14ac:dyDescent="0.2"/>
    <row r="70" ht="12.75" hidden="1" customHeight="1" x14ac:dyDescent="0.2"/>
    <row r="71" ht="12.75" hidden="1" customHeight="1" x14ac:dyDescent="0.2"/>
    <row r="72" ht="12.75" hidden="1" customHeight="1" x14ac:dyDescent="0.2"/>
    <row r="73" ht="12.75" hidden="1" customHeight="1" x14ac:dyDescent="0.2"/>
    <row r="74" ht="12.75" hidden="1" customHeight="1" x14ac:dyDescent="0.2"/>
    <row r="75" ht="12.75" hidden="1" customHeight="1" x14ac:dyDescent="0.2"/>
    <row r="76" ht="12.75" hidden="1" customHeight="1" x14ac:dyDescent="0.2"/>
    <row r="77" ht="12.75" hidden="1" customHeight="1" x14ac:dyDescent="0.2"/>
    <row r="78" ht="12.75" hidden="1" customHeight="1" x14ac:dyDescent="0.2"/>
    <row r="79" ht="12.75" hidden="1" customHeight="1" x14ac:dyDescent="0.2"/>
    <row r="80" ht="12.75" hidden="1" customHeight="1" x14ac:dyDescent="0.2"/>
    <row r="81" ht="12.75" hidden="1" customHeight="1" x14ac:dyDescent="0.2"/>
    <row r="82" ht="12.75" hidden="1" customHeight="1" x14ac:dyDescent="0.2"/>
    <row r="83" ht="12.75" hidden="1" customHeight="1" x14ac:dyDescent="0.2"/>
    <row r="84" ht="12.75" hidden="1" customHeight="1" x14ac:dyDescent="0.2"/>
    <row r="85" ht="12.75" hidden="1" customHeight="1" x14ac:dyDescent="0.2"/>
    <row r="86" ht="12.75" hidden="1" customHeight="1" x14ac:dyDescent="0.2"/>
    <row r="87" ht="12.75" hidden="1" customHeight="1" x14ac:dyDescent="0.2"/>
    <row r="88" ht="12.75" hidden="1" customHeight="1" x14ac:dyDescent="0.2"/>
    <row r="89" ht="12.75" hidden="1" customHeight="1" x14ac:dyDescent="0.2"/>
    <row r="90" ht="12.75" hidden="1" customHeight="1" x14ac:dyDescent="0.2"/>
    <row r="91" ht="12.75" hidden="1" customHeight="1" x14ac:dyDescent="0.2"/>
    <row r="92" ht="12.75" hidden="1" customHeight="1" x14ac:dyDescent="0.2"/>
    <row r="93" ht="12.75" hidden="1" customHeight="1" x14ac:dyDescent="0.2"/>
    <row r="94" ht="12.75" hidden="1" customHeight="1" x14ac:dyDescent="0.2"/>
    <row r="95" ht="12.75" hidden="1" customHeight="1" x14ac:dyDescent="0.2"/>
    <row r="96" ht="12.75" hidden="1" customHeight="1" x14ac:dyDescent="0.2"/>
    <row r="97" ht="12.75" hidden="1" customHeight="1" x14ac:dyDescent="0.2"/>
    <row r="98" ht="12.75" hidden="1" customHeight="1" x14ac:dyDescent="0.2"/>
    <row r="99" ht="12.75" hidden="1" customHeight="1" x14ac:dyDescent="0.2"/>
    <row r="100" ht="12.75" hidden="1" customHeight="1" x14ac:dyDescent="0.2"/>
    <row r="101" ht="12.75" hidden="1" customHeight="1" x14ac:dyDescent="0.2"/>
    <row r="102" ht="12.75" hidden="1" customHeight="1" x14ac:dyDescent="0.2"/>
    <row r="103" ht="12.75" hidden="1" customHeight="1" x14ac:dyDescent="0.2"/>
    <row r="104" ht="12.75" hidden="1" customHeight="1" x14ac:dyDescent="0.2"/>
    <row r="105" ht="12.75" hidden="1" customHeight="1" x14ac:dyDescent="0.2"/>
    <row r="106" ht="12.75" hidden="1" customHeight="1" x14ac:dyDescent="0.2"/>
    <row r="107" ht="12.75" hidden="1" customHeight="1" x14ac:dyDescent="0.2"/>
    <row r="108" ht="12.75" hidden="1" customHeight="1" x14ac:dyDescent="0.2"/>
    <row r="109" ht="12.75" hidden="1" customHeight="1" x14ac:dyDescent="0.2"/>
    <row r="110" ht="12.75" hidden="1" customHeight="1" x14ac:dyDescent="0.2"/>
    <row r="111" ht="12.75" hidden="1" customHeight="1" x14ac:dyDescent="0.2"/>
    <row r="112" ht="12.75" hidden="1" customHeight="1" x14ac:dyDescent="0.2"/>
    <row r="113" ht="12.75" hidden="1" customHeight="1" x14ac:dyDescent="0.2"/>
    <row r="114" ht="12.75" hidden="1" customHeight="1" x14ac:dyDescent="0.2"/>
    <row r="115" ht="12.75" hidden="1" customHeight="1" x14ac:dyDescent="0.2"/>
    <row r="116" ht="12.75" hidden="1" customHeight="1" x14ac:dyDescent="0.2"/>
    <row r="117" ht="12.75" hidden="1" customHeight="1" x14ac:dyDescent="0.2"/>
    <row r="118" ht="12.75" hidden="1" customHeight="1" x14ac:dyDescent="0.2"/>
    <row r="119" ht="12.75" hidden="1" customHeight="1" x14ac:dyDescent="0.2"/>
    <row r="120" ht="12.75" hidden="1" customHeight="1" x14ac:dyDescent="0.2"/>
    <row r="121" ht="12.75" hidden="1" customHeight="1" x14ac:dyDescent="0.2"/>
    <row r="122" ht="12.75" hidden="1" customHeight="1" x14ac:dyDescent="0.2"/>
    <row r="123" ht="12.75" hidden="1" customHeight="1" x14ac:dyDescent="0.2"/>
    <row r="124" ht="12.75" hidden="1" customHeight="1" x14ac:dyDescent="0.2"/>
    <row r="125" ht="12.75" hidden="1" customHeight="1" x14ac:dyDescent="0.2"/>
    <row r="126" ht="12.75" hidden="1" customHeight="1" x14ac:dyDescent="0.2"/>
    <row r="127" ht="12.75" hidden="1" customHeight="1" x14ac:dyDescent="0.2"/>
    <row r="128" ht="12.75" hidden="1" customHeight="1" x14ac:dyDescent="0.2"/>
    <row r="129" ht="12.75" hidden="1" customHeight="1" x14ac:dyDescent="0.2"/>
    <row r="130" ht="12.75" hidden="1" customHeight="1" x14ac:dyDescent="0.2"/>
    <row r="131" ht="12.75" hidden="1" customHeight="1" x14ac:dyDescent="0.2"/>
    <row r="132" ht="12.75" hidden="1" customHeight="1" x14ac:dyDescent="0.2"/>
    <row r="133" ht="12.75" hidden="1" customHeight="1" x14ac:dyDescent="0.2"/>
    <row r="134" ht="12.75" hidden="1" customHeight="1" x14ac:dyDescent="0.2"/>
    <row r="135" ht="12.75" hidden="1" customHeight="1" x14ac:dyDescent="0.2"/>
    <row r="136" ht="12.75" hidden="1" customHeight="1" x14ac:dyDescent="0.2"/>
    <row r="137" ht="12.75" hidden="1" customHeight="1" x14ac:dyDescent="0.2"/>
    <row r="138" ht="12.75" hidden="1" customHeight="1" x14ac:dyDescent="0.2"/>
    <row r="139" ht="12.75" hidden="1" customHeight="1" x14ac:dyDescent="0.2"/>
    <row r="140" ht="12.75" hidden="1" customHeight="1" x14ac:dyDescent="0.2"/>
    <row r="141" ht="12.75" hidden="1" customHeight="1" x14ac:dyDescent="0.2"/>
    <row r="142" ht="12.75" hidden="1" customHeight="1" x14ac:dyDescent="0.2"/>
    <row r="143" ht="12.75" hidden="1" customHeight="1" x14ac:dyDescent="0.2"/>
    <row r="144" ht="12.75" hidden="1" customHeight="1" x14ac:dyDescent="0.2"/>
    <row r="145" ht="12.75" hidden="1" customHeight="1" x14ac:dyDescent="0.2"/>
    <row r="146" ht="12.75" hidden="1" customHeight="1" x14ac:dyDescent="0.2"/>
    <row r="147" ht="12.75" hidden="1" customHeight="1" x14ac:dyDescent="0.2"/>
    <row r="148" ht="12.75" hidden="1" customHeight="1" x14ac:dyDescent="0.2"/>
    <row r="149" ht="12.75" hidden="1" customHeight="1" x14ac:dyDescent="0.2"/>
    <row r="150" ht="12.75" hidden="1" customHeight="1" x14ac:dyDescent="0.2"/>
    <row r="151" ht="12.75" hidden="1" customHeight="1" x14ac:dyDescent="0.2"/>
    <row r="152" ht="12.75" hidden="1" customHeight="1" x14ac:dyDescent="0.2"/>
    <row r="153" ht="12.75" hidden="1" customHeight="1" x14ac:dyDescent="0.2"/>
    <row r="154" ht="12.75" hidden="1" customHeight="1" x14ac:dyDescent="0.2"/>
    <row r="155" ht="12.75" hidden="1" customHeight="1" x14ac:dyDescent="0.2"/>
    <row r="156" ht="12.75" hidden="1" customHeight="1" x14ac:dyDescent="0.2"/>
    <row r="157" ht="12.75" hidden="1" customHeight="1" x14ac:dyDescent="0.2"/>
    <row r="158" ht="12.75" hidden="1" customHeight="1" x14ac:dyDescent="0.2"/>
    <row r="159" ht="12.75" hidden="1" customHeight="1" x14ac:dyDescent="0.2"/>
    <row r="160" ht="12.75" hidden="1" customHeight="1" x14ac:dyDescent="0.2"/>
    <row r="161" ht="12.75" hidden="1" customHeight="1" x14ac:dyDescent="0.2"/>
    <row r="162" ht="12.75" hidden="1" customHeight="1" x14ac:dyDescent="0.2"/>
    <row r="163" ht="12.75" hidden="1" customHeight="1" x14ac:dyDescent="0.2"/>
    <row r="164" ht="12.75" hidden="1" customHeight="1" x14ac:dyDescent="0.2"/>
    <row r="165" ht="12.75" hidden="1" customHeight="1" x14ac:dyDescent="0.2"/>
    <row r="166" ht="12.75" hidden="1" customHeight="1" x14ac:dyDescent="0.2"/>
    <row r="167" ht="12.75" hidden="1" customHeight="1" x14ac:dyDescent="0.2"/>
    <row r="168" ht="12.75" hidden="1" customHeight="1" x14ac:dyDescent="0.2"/>
    <row r="169" ht="12.75" hidden="1" customHeight="1" x14ac:dyDescent="0.2"/>
    <row r="170" ht="12.75" hidden="1" customHeight="1" x14ac:dyDescent="0.2"/>
    <row r="171" ht="12.75" hidden="1" customHeight="1" x14ac:dyDescent="0.2"/>
    <row r="172" ht="12.75" hidden="1" customHeight="1" x14ac:dyDescent="0.2"/>
    <row r="173" ht="12.75" hidden="1" customHeight="1" x14ac:dyDescent="0.2"/>
    <row r="174" ht="12.75" hidden="1" customHeight="1" x14ac:dyDescent="0.2"/>
    <row r="175" ht="12.75" hidden="1" customHeight="1" x14ac:dyDescent="0.2"/>
    <row r="176" ht="12.75" hidden="1" customHeight="1" x14ac:dyDescent="0.2"/>
    <row r="177" ht="12.75" hidden="1" customHeight="1" x14ac:dyDescent="0.2"/>
    <row r="178" ht="12.75" hidden="1" customHeight="1" x14ac:dyDescent="0.2"/>
    <row r="179" ht="12.75" hidden="1" customHeight="1" x14ac:dyDescent="0.2"/>
    <row r="180" ht="12.75" hidden="1" customHeight="1" x14ac:dyDescent="0.2"/>
    <row r="181" ht="12.75" hidden="1" customHeight="1" x14ac:dyDescent="0.2"/>
    <row r="182" ht="12.75" hidden="1" customHeight="1" x14ac:dyDescent="0.2"/>
    <row r="183" ht="12.75" hidden="1" customHeight="1" x14ac:dyDescent="0.2"/>
    <row r="184" ht="12.75" hidden="1" customHeight="1" x14ac:dyDescent="0.2"/>
    <row r="185" ht="12.75" hidden="1" customHeight="1" x14ac:dyDescent="0.2"/>
    <row r="186" ht="12.75" hidden="1" customHeight="1" x14ac:dyDescent="0.2"/>
    <row r="187" ht="12.75" hidden="1" customHeight="1" x14ac:dyDescent="0.2"/>
    <row r="188" ht="12.75" hidden="1" customHeight="1" x14ac:dyDescent="0.2"/>
    <row r="189" ht="12.75" hidden="1" customHeight="1" x14ac:dyDescent="0.2"/>
    <row r="190" ht="12.75" hidden="1" customHeight="1" x14ac:dyDescent="0.2"/>
    <row r="191" ht="12.75" hidden="1" customHeight="1" x14ac:dyDescent="0.2"/>
    <row r="192" ht="12.75" hidden="1" customHeight="1" x14ac:dyDescent="0.2"/>
    <row r="193" ht="12.75" hidden="1" customHeight="1" x14ac:dyDescent="0.2"/>
    <row r="194" ht="12.75" hidden="1" customHeight="1" x14ac:dyDescent="0.2"/>
    <row r="195" ht="12.75" hidden="1" customHeight="1" x14ac:dyDescent="0.2"/>
    <row r="196" ht="12.75" hidden="1" customHeight="1" x14ac:dyDescent="0.2"/>
    <row r="197" ht="12.75" hidden="1" customHeight="1" x14ac:dyDescent="0.2"/>
    <row r="198" ht="12.75" hidden="1" customHeight="1" x14ac:dyDescent="0.2"/>
    <row r="199" ht="12.75" hidden="1" customHeight="1" x14ac:dyDescent="0.2"/>
    <row r="200" ht="12.75" hidden="1" customHeight="1" x14ac:dyDescent="0.2"/>
    <row r="201" ht="12.75" hidden="1" customHeight="1" x14ac:dyDescent="0.2"/>
    <row r="202" ht="12.75" hidden="1" customHeight="1" x14ac:dyDescent="0.2"/>
    <row r="203" ht="12.75" hidden="1" customHeight="1" x14ac:dyDescent="0.2"/>
  </sheetData>
  <sheetProtection selectLockedCells="1"/>
  <mergeCells count="40">
    <mergeCell ref="M19:N19"/>
    <mergeCell ref="U22:W22"/>
    <mergeCell ref="C22:E22"/>
    <mergeCell ref="F22:H22"/>
    <mergeCell ref="I22:K22"/>
    <mergeCell ref="L22:N22"/>
    <mergeCell ref="O22:Q22"/>
    <mergeCell ref="R22:T22"/>
    <mergeCell ref="K4:L4"/>
    <mergeCell ref="M4:N4"/>
    <mergeCell ref="O4:P4"/>
    <mergeCell ref="O19:P19"/>
    <mergeCell ref="C20:D20"/>
    <mergeCell ref="E20:F20"/>
    <mergeCell ref="G20:H20"/>
    <mergeCell ref="I20:J20"/>
    <mergeCell ref="K20:L20"/>
    <mergeCell ref="M20:N20"/>
    <mergeCell ref="O20:P20"/>
    <mergeCell ref="C19:D19"/>
    <mergeCell ref="E19:F19"/>
    <mergeCell ref="G19:H19"/>
    <mergeCell ref="I19:J19"/>
    <mergeCell ref="K19:L19"/>
    <mergeCell ref="J1:S2"/>
    <mergeCell ref="A3:A4"/>
    <mergeCell ref="B3:B4"/>
    <mergeCell ref="C3:D3"/>
    <mergeCell ref="E3:F3"/>
    <mergeCell ref="G3:H3"/>
    <mergeCell ref="I3:J3"/>
    <mergeCell ref="K3:L3"/>
    <mergeCell ref="M3:N3"/>
    <mergeCell ref="O3:P3"/>
    <mergeCell ref="Q3:Q4"/>
    <mergeCell ref="R3:R4"/>
    <mergeCell ref="C4:D4"/>
    <mergeCell ref="E4:F4"/>
    <mergeCell ref="G4:H4"/>
    <mergeCell ref="I4:J4"/>
  </mergeCells>
  <conditionalFormatting sqref="R20:T20">
    <cfRule type="cellIs" dxfId="63" priority="71" operator="lessThanOrEqual">
      <formula>#REF!</formula>
    </cfRule>
    <cfRule type="cellIs" dxfId="62" priority="72" operator="greaterThan">
      <formula>#REF!</formula>
    </cfRule>
  </conditionalFormatting>
  <conditionalFormatting sqref="R19:T19">
    <cfRule type="cellIs" dxfId="61" priority="73" operator="greaterThan">
      <formula>#REF!</formula>
    </cfRule>
    <cfRule type="cellIs" dxfId="60" priority="74" operator="lessThanOrEqual">
      <formula>#REF!</formula>
    </cfRule>
  </conditionalFormatting>
  <dataValidations count="2">
    <dataValidation type="decimal" allowBlank="1" showInputMessage="1" showErrorMessage="1" sqref="A3:A4 C4:P4">
      <formula1>0</formula1>
      <formula2>24</formula2>
    </dataValidation>
    <dataValidation type="list" allowBlank="1" showInputMessage="1" showErrorMessage="1" sqref="C5:P18">
      <formula1>TIME</formula1>
    </dataValidation>
  </dataValidations>
  <printOptions horizontalCentered="1" verticalCentered="1"/>
  <pageMargins left="0.23622047244094491" right="0.23622047244094491" top="0.19685039370078741" bottom="0" header="0.31496062992125984" footer="0.31496062992125984"/>
  <pageSetup paperSize="9" scale="108" orientation="landscape" horizontalDpi="4294967293" r:id="rId1"/>
  <headerFooter alignWithMargins="0">
    <oddFooter>&amp;C&amp;D    &amp;T</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03"/>
  <sheetViews>
    <sheetView zoomScaleNormal="100" zoomScaleSheetLayoutView="80" workbookViewId="0">
      <selection activeCell="Q20" sqref="Q20"/>
    </sheetView>
  </sheetViews>
  <sheetFormatPr defaultColWidth="9.140625" defaultRowHeight="12.75" customHeight="1" zeroHeight="1" x14ac:dyDescent="0.2"/>
  <cols>
    <col min="1" max="1" width="19.28515625" style="13" customWidth="1"/>
    <col min="2" max="2" width="5.140625" style="81" bestFit="1" customWidth="1"/>
    <col min="3" max="3" width="6.28515625" style="13" bestFit="1" customWidth="1"/>
    <col min="4" max="4" width="6" style="13" customWidth="1"/>
    <col min="5" max="5" width="7" style="13" bestFit="1" customWidth="1"/>
    <col min="6" max="6" width="7.5703125" style="13" bestFit="1" customWidth="1"/>
    <col min="7" max="7" width="6.85546875" style="13" bestFit="1" customWidth="1"/>
    <col min="8" max="8" width="7.5703125" style="13" bestFit="1" customWidth="1"/>
    <col min="9" max="9" width="6.85546875" style="13" customWidth="1"/>
    <col min="10" max="10" width="6" style="13" bestFit="1" customWidth="1"/>
    <col min="11" max="11" width="6" style="13" customWidth="1"/>
    <col min="12" max="12" width="7.140625" style="13" bestFit="1" customWidth="1"/>
    <col min="13" max="13" width="6" style="13" customWidth="1"/>
    <col min="14" max="14" width="6.28515625" style="13" bestFit="1" customWidth="1"/>
    <col min="15" max="15" width="6.85546875" style="13" customWidth="1"/>
    <col min="16" max="16" width="7.140625" style="13" bestFit="1" customWidth="1"/>
    <col min="17" max="17" width="8.140625" style="13" bestFit="1" customWidth="1"/>
    <col min="18" max="18" width="8.28515625" style="81" bestFit="1" customWidth="1"/>
    <col min="19" max="19" width="6" style="13" bestFit="1" customWidth="1"/>
    <col min="20" max="21" width="18" style="13" bestFit="1" customWidth="1"/>
    <col min="22" max="22" width="9.85546875" style="13" bestFit="1" customWidth="1"/>
    <col min="23" max="23" width="11.28515625" style="13" customWidth="1"/>
    <col min="24" max="24" width="8.42578125" style="13" customWidth="1"/>
    <col min="25" max="25" width="7" style="13" customWidth="1"/>
    <col min="26" max="28" width="9.140625" style="13"/>
    <col min="29" max="29" width="11.42578125" style="13" customWidth="1"/>
    <col min="30" max="30" width="3.42578125" style="13" customWidth="1"/>
    <col min="31" max="31" width="11.42578125" style="81" customWidth="1"/>
    <col min="32" max="32" width="11.42578125" style="13" customWidth="1"/>
    <col min="33" max="16384" width="9.140625" style="13"/>
  </cols>
  <sheetData>
    <row r="1" spans="1:31" ht="17.100000000000001" customHeight="1" x14ac:dyDescent="0.2">
      <c r="A1" s="11"/>
      <c r="B1" s="31"/>
      <c r="C1" s="11"/>
      <c r="D1" s="11"/>
      <c r="E1" s="11"/>
      <c r="F1" s="12"/>
      <c r="H1" s="14" t="s">
        <v>8</v>
      </c>
      <c r="I1" s="15">
        <v>39</v>
      </c>
      <c r="J1" s="109"/>
      <c r="K1" s="109"/>
      <c r="L1" s="109"/>
      <c r="M1" s="109"/>
      <c r="N1" s="109"/>
      <c r="O1" s="109"/>
      <c r="P1" s="109"/>
      <c r="Q1" s="109"/>
      <c r="R1" s="109"/>
      <c r="S1" s="109"/>
    </row>
    <row r="2" spans="1:31" ht="17.100000000000001" customHeight="1" thickBot="1" x14ac:dyDescent="0.25">
      <c r="A2" s="12"/>
      <c r="B2" s="32"/>
      <c r="C2" s="40"/>
      <c r="D2" s="40"/>
      <c r="E2" s="40"/>
      <c r="F2" s="40"/>
      <c r="G2" s="40"/>
      <c r="H2" s="40"/>
      <c r="I2" s="40"/>
      <c r="J2" s="109"/>
      <c r="K2" s="109"/>
      <c r="L2" s="109"/>
      <c r="M2" s="109"/>
      <c r="N2" s="109"/>
      <c r="O2" s="109"/>
      <c r="P2" s="109"/>
      <c r="Q2" s="109"/>
      <c r="R2" s="109"/>
      <c r="S2" s="109"/>
      <c r="U2" s="11"/>
      <c r="Y2" s="11"/>
      <c r="Z2" s="16"/>
      <c r="AC2" s="81"/>
      <c r="AE2" s="13"/>
    </row>
    <row r="3" spans="1:31" ht="17.100000000000001" customHeight="1" x14ac:dyDescent="0.2">
      <c r="A3" s="110" t="s">
        <v>9</v>
      </c>
      <c r="B3" s="112" t="s">
        <v>29</v>
      </c>
      <c r="C3" s="114">
        <f>VLOOKUP($I$1,BUDGET!$I:$J,2,)</f>
        <v>42267</v>
      </c>
      <c r="D3" s="115"/>
      <c r="E3" s="114">
        <f>VLOOKUP($I$1,BUDGET!$I:$J,2,)+1</f>
        <v>42268</v>
      </c>
      <c r="F3" s="115"/>
      <c r="G3" s="114">
        <f>VLOOKUP($I$1,BUDGET!$I:$J,2,)+2</f>
        <v>42269</v>
      </c>
      <c r="H3" s="115"/>
      <c r="I3" s="114">
        <f>VLOOKUP($I$1,BUDGET!$I:$J,2,)+3</f>
        <v>42270</v>
      </c>
      <c r="J3" s="115"/>
      <c r="K3" s="114">
        <f>VLOOKUP($I$1,BUDGET!$I:$J,2,)+4</f>
        <v>42271</v>
      </c>
      <c r="L3" s="115"/>
      <c r="M3" s="114">
        <f>VLOOKUP($I$1,BUDGET!$I:$J,2,)+5</f>
        <v>42272</v>
      </c>
      <c r="N3" s="115"/>
      <c r="O3" s="114">
        <f>VLOOKUP($I$1,BUDGET!$I:$J,2,)+6</f>
        <v>42273</v>
      </c>
      <c r="P3" s="115"/>
      <c r="Q3" s="116" t="s">
        <v>10</v>
      </c>
      <c r="R3" s="118" t="s">
        <v>30</v>
      </c>
      <c r="S3" s="13" t="s">
        <v>0</v>
      </c>
      <c r="AB3" s="81"/>
      <c r="AE3" s="13"/>
    </row>
    <row r="4" spans="1:31" ht="17.100000000000001" customHeight="1" thickBot="1" x14ac:dyDescent="0.25">
      <c r="A4" s="111"/>
      <c r="B4" s="113"/>
      <c r="C4" s="120" t="s">
        <v>11</v>
      </c>
      <c r="D4" s="108"/>
      <c r="E4" s="107" t="s">
        <v>12</v>
      </c>
      <c r="F4" s="108"/>
      <c r="G4" s="107" t="s">
        <v>13</v>
      </c>
      <c r="H4" s="108"/>
      <c r="I4" s="107" t="s">
        <v>14</v>
      </c>
      <c r="J4" s="108"/>
      <c r="K4" s="107" t="s">
        <v>15</v>
      </c>
      <c r="L4" s="108"/>
      <c r="M4" s="107" t="s">
        <v>16</v>
      </c>
      <c r="N4" s="108"/>
      <c r="O4" s="107" t="s">
        <v>17</v>
      </c>
      <c r="P4" s="108"/>
      <c r="Q4" s="117"/>
      <c r="R4" s="119"/>
      <c r="AC4" s="18" t="s">
        <v>0</v>
      </c>
    </row>
    <row r="5" spans="1:31" ht="17.100000000000001" customHeight="1" x14ac:dyDescent="0.2">
      <c r="A5" s="82" t="s">
        <v>65</v>
      </c>
      <c r="B5" s="33"/>
      <c r="C5" s="86">
        <v>8.3000000000000007</v>
      </c>
      <c r="D5" s="87">
        <v>17</v>
      </c>
      <c r="E5" s="86">
        <v>13</v>
      </c>
      <c r="F5" s="87">
        <v>21.299999999999997</v>
      </c>
      <c r="G5" s="86">
        <v>8</v>
      </c>
      <c r="H5" s="87">
        <v>16.299999999999997</v>
      </c>
      <c r="I5" s="88"/>
      <c r="J5" s="89"/>
      <c r="K5" s="88">
        <v>8</v>
      </c>
      <c r="L5" s="89">
        <v>16.299999999999997</v>
      </c>
      <c r="M5" s="86">
        <v>8</v>
      </c>
      <c r="N5" s="87">
        <v>16.449999999999996</v>
      </c>
      <c r="O5" s="86"/>
      <c r="P5" s="87"/>
      <c r="Q5" s="90">
        <f t="shared" ref="Q5:Q18" si="0">$X23</f>
        <v>39</v>
      </c>
      <c r="R5" s="91">
        <f>COUNTBLANK(C5:P5)/2</f>
        <v>2</v>
      </c>
      <c r="S5" s="19"/>
    </row>
    <row r="6" spans="1:31" ht="17.100000000000001" customHeight="1" x14ac:dyDescent="0.2">
      <c r="A6" s="83" t="s">
        <v>66</v>
      </c>
      <c r="B6" s="34"/>
      <c r="C6" s="86">
        <v>11.3</v>
      </c>
      <c r="D6" s="87">
        <v>17.299999999999997</v>
      </c>
      <c r="E6" s="86"/>
      <c r="F6" s="87"/>
      <c r="G6" s="86">
        <v>13</v>
      </c>
      <c r="H6" s="87">
        <v>21.299999999999997</v>
      </c>
      <c r="I6" s="86"/>
      <c r="J6" s="92"/>
      <c r="K6" s="86"/>
      <c r="L6" s="87"/>
      <c r="M6" s="86">
        <v>13</v>
      </c>
      <c r="N6" s="87">
        <v>21.299999999999997</v>
      </c>
      <c r="O6" s="86">
        <v>7</v>
      </c>
      <c r="P6" s="92">
        <v>15.3</v>
      </c>
      <c r="Q6" s="90">
        <f t="shared" si="0"/>
        <v>29.25</v>
      </c>
      <c r="R6" s="91">
        <f t="shared" ref="R6:R18" si="1">COUNTBLANK(C6:P6)/2</f>
        <v>3</v>
      </c>
      <c r="S6" s="19"/>
    </row>
    <row r="7" spans="1:31" ht="17.100000000000001" customHeight="1" x14ac:dyDescent="0.2">
      <c r="A7" s="83" t="s">
        <v>67</v>
      </c>
      <c r="B7" s="34"/>
      <c r="C7" s="86" t="s">
        <v>6</v>
      </c>
      <c r="D7" s="87" t="s">
        <v>6</v>
      </c>
      <c r="E7" s="86">
        <v>12.450000000000001</v>
      </c>
      <c r="F7" s="87">
        <v>21.299999999999997</v>
      </c>
      <c r="G7" s="86"/>
      <c r="H7" s="87"/>
      <c r="I7" s="86">
        <v>7.3000000000000007</v>
      </c>
      <c r="J7" s="87">
        <v>16</v>
      </c>
      <c r="K7" s="86">
        <v>13</v>
      </c>
      <c r="L7" s="87">
        <v>21.299999999999997</v>
      </c>
      <c r="M7" s="86">
        <v>7.3000000000000007</v>
      </c>
      <c r="N7" s="87">
        <v>16</v>
      </c>
      <c r="O7" s="86"/>
      <c r="P7" s="87"/>
      <c r="Q7" s="90">
        <f t="shared" si="0"/>
        <v>31.25</v>
      </c>
      <c r="R7" s="91">
        <f t="shared" si="1"/>
        <v>2</v>
      </c>
      <c r="S7" s="19"/>
    </row>
    <row r="8" spans="1:31" ht="17.100000000000001" customHeight="1" x14ac:dyDescent="0.2">
      <c r="A8" s="83" t="s">
        <v>68</v>
      </c>
      <c r="B8" s="34"/>
      <c r="C8" s="86">
        <v>11.3</v>
      </c>
      <c r="D8" s="87">
        <v>17.299999999999997</v>
      </c>
      <c r="E8" s="86">
        <v>14</v>
      </c>
      <c r="F8" s="87">
        <v>21.299999999999997</v>
      </c>
      <c r="G8" s="86"/>
      <c r="H8" s="87"/>
      <c r="I8" s="86">
        <v>13</v>
      </c>
      <c r="J8" s="87">
        <v>21.299999999999997</v>
      </c>
      <c r="K8" s="86">
        <v>8</v>
      </c>
      <c r="L8" s="87">
        <v>16.299999999999997</v>
      </c>
      <c r="M8" s="86"/>
      <c r="N8" s="87"/>
      <c r="O8" s="86">
        <v>14.3</v>
      </c>
      <c r="P8" s="87">
        <v>20.299999999999997</v>
      </c>
      <c r="Q8" s="90">
        <f t="shared" si="0"/>
        <v>34.25</v>
      </c>
      <c r="R8" s="91">
        <f t="shared" si="1"/>
        <v>2</v>
      </c>
      <c r="S8" s="19"/>
    </row>
    <row r="9" spans="1:31" ht="17.100000000000001" customHeight="1" x14ac:dyDescent="0.2">
      <c r="A9" s="83" t="s">
        <v>69</v>
      </c>
      <c r="B9" s="34"/>
      <c r="C9" s="86"/>
      <c r="D9" s="87"/>
      <c r="E9" s="86">
        <v>8</v>
      </c>
      <c r="F9" s="87">
        <v>16.299999999999997</v>
      </c>
      <c r="G9" s="86">
        <v>13</v>
      </c>
      <c r="H9" s="87">
        <v>21.299999999999997</v>
      </c>
      <c r="I9" s="86"/>
      <c r="J9" s="87"/>
      <c r="K9" s="86" t="s">
        <v>6</v>
      </c>
      <c r="L9" s="87" t="s">
        <v>6</v>
      </c>
      <c r="M9" s="86"/>
      <c r="N9" s="87"/>
      <c r="O9" s="86">
        <v>12</v>
      </c>
      <c r="P9" s="87">
        <v>20.299999999999997</v>
      </c>
      <c r="Q9" s="90">
        <f t="shared" si="0"/>
        <v>23.25</v>
      </c>
      <c r="R9" s="91">
        <f t="shared" si="1"/>
        <v>3</v>
      </c>
      <c r="S9" s="19"/>
    </row>
    <row r="10" spans="1:31" ht="17.100000000000001" customHeight="1" x14ac:dyDescent="0.2">
      <c r="A10" s="83" t="s">
        <v>70</v>
      </c>
      <c r="B10" s="34"/>
      <c r="C10" s="86">
        <v>11.3</v>
      </c>
      <c r="D10" s="87">
        <v>17.299999999999997</v>
      </c>
      <c r="E10" s="86" t="s">
        <v>63</v>
      </c>
      <c r="F10" s="87" t="s">
        <v>63</v>
      </c>
      <c r="G10" s="86"/>
      <c r="H10" s="87"/>
      <c r="I10" s="86"/>
      <c r="J10" s="87"/>
      <c r="K10" s="86">
        <v>13</v>
      </c>
      <c r="L10" s="87">
        <v>21.299999999999997</v>
      </c>
      <c r="M10" s="86"/>
      <c r="N10" s="87"/>
      <c r="O10" s="86">
        <v>7</v>
      </c>
      <c r="P10" s="87">
        <v>15.3</v>
      </c>
      <c r="Q10" s="90">
        <f t="shared" si="0"/>
        <v>21.5</v>
      </c>
      <c r="R10" s="91">
        <f t="shared" si="1"/>
        <v>3</v>
      </c>
      <c r="S10" s="19"/>
    </row>
    <row r="11" spans="1:31" ht="17.100000000000001" customHeight="1" x14ac:dyDescent="0.2">
      <c r="A11" s="83" t="s">
        <v>71</v>
      </c>
      <c r="B11" s="34"/>
      <c r="C11" s="86"/>
      <c r="D11" s="87"/>
      <c r="E11" s="86">
        <v>8</v>
      </c>
      <c r="F11" s="87">
        <v>16.449999999999996</v>
      </c>
      <c r="G11" s="86">
        <v>8</v>
      </c>
      <c r="H11" s="87">
        <v>16.299999999999997</v>
      </c>
      <c r="I11" s="86">
        <v>8</v>
      </c>
      <c r="J11" s="87">
        <v>16.299999999999997</v>
      </c>
      <c r="K11" s="86"/>
      <c r="L11" s="87"/>
      <c r="M11" s="86">
        <v>13</v>
      </c>
      <c r="N11" s="87">
        <v>21.299999999999997</v>
      </c>
      <c r="O11" s="86">
        <v>12</v>
      </c>
      <c r="P11" s="87">
        <v>20.299999999999997</v>
      </c>
      <c r="Q11" s="90">
        <f t="shared" si="0"/>
        <v>39</v>
      </c>
      <c r="R11" s="91">
        <f t="shared" si="1"/>
        <v>2</v>
      </c>
      <c r="S11" s="19"/>
    </row>
    <row r="12" spans="1:31" ht="17.100000000000001" customHeight="1" x14ac:dyDescent="0.2">
      <c r="A12" s="83" t="s">
        <v>72</v>
      </c>
      <c r="B12" s="34"/>
      <c r="C12" s="86">
        <v>13</v>
      </c>
      <c r="D12" s="87">
        <v>17.299999999999997</v>
      </c>
      <c r="E12" s="86"/>
      <c r="F12" s="87"/>
      <c r="G12" s="86"/>
      <c r="H12" s="87"/>
      <c r="I12" s="86">
        <v>17</v>
      </c>
      <c r="J12" s="87">
        <v>21.299999999999997</v>
      </c>
      <c r="K12" s="86"/>
      <c r="L12" s="87"/>
      <c r="M12" s="86">
        <v>17</v>
      </c>
      <c r="N12" s="87">
        <v>21.299999999999997</v>
      </c>
      <c r="O12" s="86">
        <v>12.450000000000001</v>
      </c>
      <c r="P12" s="87">
        <v>20.299999999999997</v>
      </c>
      <c r="Q12" s="90">
        <f t="shared" si="0"/>
        <v>20.5</v>
      </c>
      <c r="R12" s="91">
        <f t="shared" si="1"/>
        <v>3</v>
      </c>
      <c r="S12" s="19"/>
    </row>
    <row r="13" spans="1:31" ht="17.100000000000001" customHeight="1" x14ac:dyDescent="0.2">
      <c r="A13" s="83" t="s">
        <v>73</v>
      </c>
      <c r="B13" s="34"/>
      <c r="C13" s="86">
        <v>11.3</v>
      </c>
      <c r="D13" s="87">
        <v>17.299999999999997</v>
      </c>
      <c r="E13" s="86"/>
      <c r="F13" s="87"/>
      <c r="G13" s="86">
        <v>13</v>
      </c>
      <c r="H13" s="87">
        <v>21.299999999999997</v>
      </c>
      <c r="I13" s="86">
        <v>13</v>
      </c>
      <c r="J13" s="87">
        <v>21.299999999999997</v>
      </c>
      <c r="K13" s="86"/>
      <c r="L13" s="87"/>
      <c r="M13" s="86" t="s">
        <v>6</v>
      </c>
      <c r="N13" s="87" t="s">
        <v>6</v>
      </c>
      <c r="O13" s="86" t="s">
        <v>3</v>
      </c>
      <c r="P13" s="87" t="s">
        <v>3</v>
      </c>
      <c r="Q13" s="90">
        <f t="shared" si="0"/>
        <v>21.5</v>
      </c>
      <c r="R13" s="91">
        <f t="shared" si="1"/>
        <v>2</v>
      </c>
      <c r="S13" s="19"/>
    </row>
    <row r="14" spans="1:31" ht="17.100000000000001" customHeight="1" x14ac:dyDescent="0.2">
      <c r="A14" s="83" t="s">
        <v>75</v>
      </c>
      <c r="B14" s="34"/>
      <c r="C14" s="86" t="s">
        <v>3</v>
      </c>
      <c r="D14" s="87" t="s">
        <v>3</v>
      </c>
      <c r="E14" s="86"/>
      <c r="F14" s="87"/>
      <c r="G14" s="86" t="s">
        <v>3</v>
      </c>
      <c r="H14" s="87" t="s">
        <v>3</v>
      </c>
      <c r="I14" s="86" t="s">
        <v>3</v>
      </c>
      <c r="J14" s="87" t="s">
        <v>3</v>
      </c>
      <c r="K14" s="86" t="s">
        <v>3</v>
      </c>
      <c r="L14" s="87" t="s">
        <v>3</v>
      </c>
      <c r="M14" s="86"/>
      <c r="N14" s="87"/>
      <c r="O14" s="86" t="s">
        <v>3</v>
      </c>
      <c r="P14" s="87" t="s">
        <v>3</v>
      </c>
      <c r="Q14" s="90">
        <f t="shared" si="0"/>
        <v>0</v>
      </c>
      <c r="R14" s="91">
        <f t="shared" si="1"/>
        <v>2</v>
      </c>
      <c r="S14" s="19"/>
    </row>
    <row r="15" spans="1:31" ht="17.100000000000001" customHeight="1" x14ac:dyDescent="0.2">
      <c r="A15" s="83" t="s">
        <v>74</v>
      </c>
      <c r="B15" s="34"/>
      <c r="C15" s="86"/>
      <c r="D15" s="87"/>
      <c r="E15" s="86"/>
      <c r="F15" s="87"/>
      <c r="G15" s="86"/>
      <c r="H15" s="87"/>
      <c r="I15" s="86"/>
      <c r="J15" s="87"/>
      <c r="K15" s="86"/>
      <c r="L15" s="87"/>
      <c r="M15" s="86"/>
      <c r="N15" s="87"/>
      <c r="O15" s="86"/>
      <c r="P15" s="87"/>
      <c r="Q15" s="90">
        <f t="shared" si="0"/>
        <v>0</v>
      </c>
      <c r="R15" s="91">
        <f t="shared" si="1"/>
        <v>7</v>
      </c>
      <c r="S15" s="19"/>
    </row>
    <row r="16" spans="1:31" ht="17.100000000000001" customHeight="1" x14ac:dyDescent="0.2">
      <c r="A16" s="84"/>
      <c r="B16" s="34"/>
      <c r="C16" s="86"/>
      <c r="D16" s="92"/>
      <c r="E16" s="86"/>
      <c r="F16" s="92"/>
      <c r="G16" s="86"/>
      <c r="H16" s="92"/>
      <c r="I16" s="86"/>
      <c r="J16" s="92"/>
      <c r="K16" s="86"/>
      <c r="L16" s="92"/>
      <c r="M16" s="86"/>
      <c r="N16" s="92"/>
      <c r="O16" s="86"/>
      <c r="P16" s="92"/>
      <c r="Q16" s="90">
        <f t="shared" si="0"/>
        <v>0</v>
      </c>
      <c r="R16" s="91">
        <f t="shared" si="1"/>
        <v>7</v>
      </c>
      <c r="S16" s="19"/>
    </row>
    <row r="17" spans="1:31" ht="17.100000000000001" customHeight="1" x14ac:dyDescent="0.2">
      <c r="A17" s="84"/>
      <c r="B17" s="34"/>
      <c r="C17" s="86"/>
      <c r="D17" s="92"/>
      <c r="E17" s="86"/>
      <c r="F17" s="92"/>
      <c r="G17" s="86"/>
      <c r="H17" s="92"/>
      <c r="I17" s="86"/>
      <c r="J17" s="92"/>
      <c r="K17" s="86"/>
      <c r="L17" s="92"/>
      <c r="M17" s="86"/>
      <c r="N17" s="92"/>
      <c r="O17" s="86"/>
      <c r="P17" s="92"/>
      <c r="Q17" s="90">
        <f t="shared" si="0"/>
        <v>0</v>
      </c>
      <c r="R17" s="91">
        <f t="shared" si="1"/>
        <v>7</v>
      </c>
      <c r="S17" s="19"/>
    </row>
    <row r="18" spans="1:31" ht="17.100000000000001" customHeight="1" thickBot="1" x14ac:dyDescent="0.25">
      <c r="A18" s="85"/>
      <c r="B18" s="35"/>
      <c r="C18" s="94"/>
      <c r="D18" s="95"/>
      <c r="E18" s="94"/>
      <c r="F18" s="95"/>
      <c r="G18" s="94"/>
      <c r="H18" s="95"/>
      <c r="I18" s="94"/>
      <c r="J18" s="95"/>
      <c r="K18" s="94"/>
      <c r="L18" s="95"/>
      <c r="M18" s="94"/>
      <c r="N18" s="95"/>
      <c r="O18" s="94"/>
      <c r="P18" s="95"/>
      <c r="Q18" s="90">
        <f t="shared" si="0"/>
        <v>0</v>
      </c>
      <c r="R18" s="97">
        <f t="shared" si="1"/>
        <v>7</v>
      </c>
      <c r="S18" s="19"/>
    </row>
    <row r="19" spans="1:31" ht="17.100000000000001" customHeight="1" x14ac:dyDescent="0.2">
      <c r="A19" s="18" t="s">
        <v>18</v>
      </c>
      <c r="B19" s="36">
        <f>SUM(B5:B18)</f>
        <v>0</v>
      </c>
      <c r="C19" s="105">
        <f>E37</f>
        <v>36.25</v>
      </c>
      <c r="D19" s="105"/>
      <c r="E19" s="105">
        <f>H37</f>
        <v>38.25</v>
      </c>
      <c r="F19" s="105"/>
      <c r="G19" s="105">
        <f>K37</f>
        <v>38.75</v>
      </c>
      <c r="H19" s="105"/>
      <c r="I19" s="105">
        <f>N37</f>
        <v>35.5</v>
      </c>
      <c r="J19" s="105"/>
      <c r="K19" s="105">
        <f>Q37</f>
        <v>31</v>
      </c>
      <c r="L19" s="105"/>
      <c r="M19" s="105">
        <f>T37</f>
        <v>35.75</v>
      </c>
      <c r="N19" s="105"/>
      <c r="O19" s="105">
        <f>W37</f>
        <v>44</v>
      </c>
      <c r="P19" s="105"/>
      <c r="Q19" s="38">
        <f>SUM(Q5:Q18)</f>
        <v>259.5</v>
      </c>
      <c r="R19" s="20"/>
      <c r="S19" s="19"/>
      <c r="T19" s="19"/>
    </row>
    <row r="20" spans="1:31" ht="17.100000000000001" customHeight="1" x14ac:dyDescent="0.2">
      <c r="A20" s="18" t="s">
        <v>28</v>
      </c>
      <c r="B20" s="36"/>
      <c r="C20" s="106">
        <f>COUNTA(D5:D15)-COUNTIF(D5:D15,"H")-COUNTIF(D5:D15,"T")-COUNTIF(D5:D15,"S")-COUNTIF(D5:D15,"AA")-COUNTIF(D5:D15,"AU")-COUNTIF(D5:D15,"FI")-COUNTIF(D5:D15,"HOS")-COUNTIF(D5:D15,"GD")</f>
        <v>6</v>
      </c>
      <c r="D20" s="106"/>
      <c r="E20" s="106">
        <f t="shared" ref="E20" si="2">COUNTA(F5:F15)-COUNTIF(F5:F15,"H")-COUNTIF(F5:F15,"T")-COUNTIF(F5:F15,"S")-COUNTIF(F5:F15,"AA")-COUNTIF(F5:F15,"AU")-COUNTIF(F5:F15,"FI")-COUNTIF(F5:F15,"HOS")-COUNTIF(F5:F15,"GD")</f>
        <v>5</v>
      </c>
      <c r="F20" s="106"/>
      <c r="G20" s="106">
        <f t="shared" ref="G20" si="3">COUNTA(H5:H15)-COUNTIF(H5:H15,"H")-COUNTIF(H5:H15,"T")-COUNTIF(H5:H15,"S")-COUNTIF(H5:H15,"AA")-COUNTIF(H5:H15,"AU")-COUNTIF(H5:H15,"FI")-COUNTIF(H5:H15,"HOS")-COUNTIF(H5:H15,"GD")</f>
        <v>5</v>
      </c>
      <c r="H20" s="106"/>
      <c r="I20" s="106">
        <f t="shared" ref="I20" si="4">COUNTA(J5:J15)-COUNTIF(J5:J15,"H")-COUNTIF(J5:J15,"T")-COUNTIF(J5:J15,"S")-COUNTIF(J5:J15,"AA")-COUNTIF(J5:J15,"AU")-COUNTIF(J5:J15,"FI")-COUNTIF(J5:J15,"HOS")-COUNTIF(J5:J15,"GD")</f>
        <v>5</v>
      </c>
      <c r="J20" s="106"/>
      <c r="K20" s="106">
        <f t="shared" ref="K20" si="5">COUNTA(L5:L15)-COUNTIF(L5:L15,"H")-COUNTIF(L5:L15,"T")-COUNTIF(L5:L15,"S")-COUNTIF(L5:L15,"AA")-COUNTIF(L5:L15,"AU")-COUNTIF(L5:L15,"FI")-COUNTIF(L5:L15,"HOS")-COUNTIF(L5:L15,"GD")</f>
        <v>4</v>
      </c>
      <c r="L20" s="106"/>
      <c r="M20" s="106">
        <f t="shared" ref="M20" si="6">COUNTA(N5:N15)-COUNTIF(N5:N15,"H")-COUNTIF(N5:N15,"T")-COUNTIF(N5:N15,"S")-COUNTIF(N5:N15,"AA")-COUNTIF(N5:N15,"AU")-COUNTIF(N5:N15,"FI")-COUNTIF(N5:N15,"HOS")-COUNTIF(N5:N15,"GD")</f>
        <v>5</v>
      </c>
      <c r="N20" s="106"/>
      <c r="O20" s="106">
        <f t="shared" ref="O20" si="7">COUNTA(P5:P15)-COUNTIF(P5:P15,"H")-COUNTIF(P5:P15,"T")-COUNTIF(P5:P15,"S")-COUNTIF(P5:P15,"AA")-COUNTIF(P5:P15,"AU")-COUNTIF(P5:P15,"FI")-COUNTIF(P5:P15,"HOS")-COUNTIF(P5:P15,"GD")</f>
        <v>6</v>
      </c>
      <c r="P20" s="106"/>
      <c r="Q20" s="22"/>
      <c r="R20" s="23"/>
      <c r="S20" s="24"/>
      <c r="T20" s="24"/>
    </row>
    <row r="21" spans="1:31" ht="17.100000000000001" customHeight="1" x14ac:dyDescent="0.2">
      <c r="A21" s="18" t="s">
        <v>19</v>
      </c>
      <c r="B21" s="36"/>
      <c r="C21" s="27"/>
      <c r="D21" s="21"/>
      <c r="E21" s="27"/>
      <c r="F21" s="21"/>
      <c r="G21" s="27"/>
      <c r="H21" s="21"/>
      <c r="I21" s="27"/>
      <c r="J21" s="21"/>
      <c r="K21" s="27"/>
      <c r="L21" s="21"/>
      <c r="M21" s="28"/>
      <c r="N21" s="28"/>
      <c r="O21" s="27"/>
      <c r="P21" s="21"/>
      <c r="Q21" s="39"/>
      <c r="R21" s="25"/>
      <c r="S21" s="26"/>
      <c r="T21" s="26"/>
      <c r="U21" s="17"/>
      <c r="V21" s="17"/>
    </row>
    <row r="22" spans="1:31" hidden="1" x14ac:dyDescent="0.2">
      <c r="C22" s="104" t="s">
        <v>20</v>
      </c>
      <c r="D22" s="104"/>
      <c r="E22" s="104"/>
      <c r="F22" s="104" t="s">
        <v>21</v>
      </c>
      <c r="G22" s="104"/>
      <c r="H22" s="104"/>
      <c r="I22" s="104" t="s">
        <v>22</v>
      </c>
      <c r="J22" s="104"/>
      <c r="K22" s="104"/>
      <c r="L22" s="104" t="s">
        <v>23</v>
      </c>
      <c r="M22" s="104"/>
      <c r="N22" s="104"/>
      <c r="O22" s="104" t="s">
        <v>24</v>
      </c>
      <c r="P22" s="104"/>
      <c r="Q22" s="103"/>
      <c r="R22" s="103" t="s">
        <v>25</v>
      </c>
      <c r="S22" s="103"/>
      <c r="T22" s="103"/>
      <c r="U22" s="103" t="s">
        <v>26</v>
      </c>
      <c r="V22" s="103"/>
      <c r="W22" s="103"/>
      <c r="X22" s="13" t="s">
        <v>27</v>
      </c>
      <c r="AE22" s="13"/>
    </row>
    <row r="23" spans="1:31" hidden="1" x14ac:dyDescent="0.2">
      <c r="A23" s="17"/>
      <c r="B23" s="37"/>
      <c r="C23" s="29">
        <f>VLOOKUP(C5,BUDGET!$B:$C,2,)</f>
        <v>8.5</v>
      </c>
      <c r="D23" s="29">
        <f>VLOOKUP(D5,BUDGET!$B:$C,2,)</f>
        <v>17</v>
      </c>
      <c r="E23" s="30">
        <f t="shared" ref="E23:E36" si="8">IF(D23-C23&gt;7,D23-C23-0.75,IF(D23-C23&gt;6,D23-C23-0.5,IF(D23-C23&lt;=6,D23-C23,FALSE)))</f>
        <v>7.75</v>
      </c>
      <c r="F23" s="29">
        <f>VLOOKUP(E5,BUDGET!$B:$C,2,)</f>
        <v>13</v>
      </c>
      <c r="G23" s="29">
        <f>VLOOKUP(F5,BUDGET!$B:$C,2,)</f>
        <v>21.5</v>
      </c>
      <c r="H23" s="30">
        <f t="shared" ref="H23:H36" si="9">IF(G23-F23&gt;7,G23-F23-0.75,IF(G23-F23&gt;6,G23-F23-0.5,IF(G23-F23&lt;=6,G23-F23,FALSE)))</f>
        <v>7.75</v>
      </c>
      <c r="I23" s="29">
        <f>VLOOKUP(G5,BUDGET!$B:$C,2,)</f>
        <v>8</v>
      </c>
      <c r="J23" s="29">
        <f>VLOOKUP(H5,BUDGET!$B:$C,2,)</f>
        <v>16.5</v>
      </c>
      <c r="K23" s="30">
        <f t="shared" ref="K23:K36" si="10">IF(J23-I23&gt;7,J23-I23-0.75,IF(J23-I23&gt;6,J23-I23-0.5,IF(J23-I23&lt;=6,J23-I23,FALSE)))</f>
        <v>7.75</v>
      </c>
      <c r="L23" s="29">
        <f>VLOOKUP(I5,BUDGET!$B:$C,2,)</f>
        <v>0</v>
      </c>
      <c r="M23" s="29">
        <f>VLOOKUP(J5,BUDGET!$B:$C,2,)</f>
        <v>0</v>
      </c>
      <c r="N23" s="30">
        <f t="shared" ref="N23:N36" si="11">IF(M23-L23&gt;7,M23-L23-0.75,IF(M23-L23&gt;6,M23-L23-0.5,IF(M23-L23&lt;=6,M23-L23,FALSE)))</f>
        <v>0</v>
      </c>
      <c r="O23" s="29">
        <f>VLOOKUP(K5,BUDGET!$B:$C,2,)</f>
        <v>8</v>
      </c>
      <c r="P23" s="29">
        <f>VLOOKUP(L5,BUDGET!$B:$C,2,)</f>
        <v>16.5</v>
      </c>
      <c r="Q23" s="30">
        <f t="shared" ref="Q23:Q36" si="12">IF(P23-O23&gt;7,P23-O23-0.75,IF(P23-O23&gt;6,P23-O23-0.5,IF(P23-O23&lt;=6,P23-O23,FALSE)))</f>
        <v>7.75</v>
      </c>
      <c r="R23" s="29">
        <f>VLOOKUP(M5,BUDGET!$B:$C,2,)</f>
        <v>8</v>
      </c>
      <c r="S23" s="29">
        <f>VLOOKUP(N5,BUDGET!$B:$C,2,)</f>
        <v>16.75</v>
      </c>
      <c r="T23" s="30">
        <f t="shared" ref="T23:T36" si="13">IF(S23-R23&gt;7,S23-R23-0.75,IF(S23-R23&gt;6,S23-R23-0.5,IF(S23-R23&lt;=6,S23-R23,FALSE)))</f>
        <v>8</v>
      </c>
      <c r="U23" s="29">
        <f>VLOOKUP(O5,BUDGET!$B:$C,2,)</f>
        <v>0</v>
      </c>
      <c r="V23" s="29">
        <f>VLOOKUP(P5,BUDGET!$B:$C,2,)</f>
        <v>0</v>
      </c>
      <c r="W23" s="30">
        <f t="shared" ref="W23:W36" si="14">IF(V23-U23&gt;7,V23-U23-0.75,IF(V23-U23&gt;6,V23-U23-0.5,IF(V23-U23&lt;=6,V23-U23,FALSE)))</f>
        <v>0</v>
      </c>
      <c r="X23" s="13">
        <f t="shared" ref="X23:X37" si="15">E23+H23+K23+N23+Q23+T23+W23</f>
        <v>39</v>
      </c>
      <c r="AE23" s="13"/>
    </row>
    <row r="24" spans="1:31" hidden="1" x14ac:dyDescent="0.2">
      <c r="A24" s="17"/>
      <c r="B24" s="37"/>
      <c r="C24" s="29">
        <f>VLOOKUP(C6,BUDGET!$B:$C,2,)</f>
        <v>11.5</v>
      </c>
      <c r="D24" s="29">
        <f>VLOOKUP(D6,BUDGET!$B:$C,2,)</f>
        <v>17.5</v>
      </c>
      <c r="E24" s="30">
        <f t="shared" si="8"/>
        <v>6</v>
      </c>
      <c r="F24" s="29">
        <f>VLOOKUP(E6,BUDGET!$B:$C,2,)</f>
        <v>0</v>
      </c>
      <c r="G24" s="29">
        <f>VLOOKUP(F6,BUDGET!$B:$C,2,)</f>
        <v>0</v>
      </c>
      <c r="H24" s="30">
        <f t="shared" si="9"/>
        <v>0</v>
      </c>
      <c r="I24" s="29">
        <f>VLOOKUP(G6,BUDGET!$B:$C,2,)</f>
        <v>13</v>
      </c>
      <c r="J24" s="29">
        <f>VLOOKUP(H6,BUDGET!$B:$C,2,)</f>
        <v>21.5</v>
      </c>
      <c r="K24" s="30">
        <f t="shared" si="10"/>
        <v>7.75</v>
      </c>
      <c r="L24" s="29">
        <f>VLOOKUP(I6,BUDGET!$B:$C,2,)</f>
        <v>0</v>
      </c>
      <c r="M24" s="29">
        <f>VLOOKUP(J6,BUDGET!$B:$C,2,)</f>
        <v>0</v>
      </c>
      <c r="N24" s="30">
        <f t="shared" si="11"/>
        <v>0</v>
      </c>
      <c r="O24" s="29">
        <f>VLOOKUP(K6,BUDGET!$B:$C,2,)</f>
        <v>0</v>
      </c>
      <c r="P24" s="29">
        <f>VLOOKUP(L6,BUDGET!$B:$C,2,)</f>
        <v>0</v>
      </c>
      <c r="Q24" s="30">
        <f t="shared" si="12"/>
        <v>0</v>
      </c>
      <c r="R24" s="29">
        <f>VLOOKUP(M6,BUDGET!$B:$C,2,)</f>
        <v>13</v>
      </c>
      <c r="S24" s="29">
        <f>VLOOKUP(N6,BUDGET!$B:$C,2,)</f>
        <v>21.5</v>
      </c>
      <c r="T24" s="30">
        <f t="shared" si="13"/>
        <v>7.75</v>
      </c>
      <c r="U24" s="29">
        <f>VLOOKUP(O6,BUDGET!$B:$C,2,)</f>
        <v>7</v>
      </c>
      <c r="V24" s="29">
        <f>VLOOKUP(P6,BUDGET!$B:$C,2,)</f>
        <v>15.5</v>
      </c>
      <c r="W24" s="30">
        <f t="shared" si="14"/>
        <v>7.75</v>
      </c>
      <c r="X24" s="13">
        <f t="shared" si="15"/>
        <v>29.25</v>
      </c>
      <c r="AE24" s="13"/>
    </row>
    <row r="25" spans="1:31" hidden="1" x14ac:dyDescent="0.2">
      <c r="C25" s="29">
        <f>VLOOKUP(C7,BUDGET!$B:$C,2,)</f>
        <v>0</v>
      </c>
      <c r="D25" s="29">
        <f>VLOOKUP(D7,BUDGET!$B:$C,2,)</f>
        <v>0</v>
      </c>
      <c r="E25" s="30">
        <f t="shared" si="8"/>
        <v>0</v>
      </c>
      <c r="F25" s="29">
        <f>VLOOKUP(E7,BUDGET!$B:$C,2,)</f>
        <v>12.75</v>
      </c>
      <c r="G25" s="29">
        <f>VLOOKUP(F7,BUDGET!$B:$C,2,)</f>
        <v>21.5</v>
      </c>
      <c r="H25" s="30">
        <f t="shared" si="9"/>
        <v>8</v>
      </c>
      <c r="I25" s="29">
        <f>VLOOKUP(G7,BUDGET!$B:$C,2,)</f>
        <v>0</v>
      </c>
      <c r="J25" s="29">
        <f>VLOOKUP(H7,BUDGET!$B:$C,2,)</f>
        <v>0</v>
      </c>
      <c r="K25" s="30">
        <f t="shared" si="10"/>
        <v>0</v>
      </c>
      <c r="L25" s="29">
        <f>VLOOKUP(I7,BUDGET!$B:$C,2,)</f>
        <v>7.5</v>
      </c>
      <c r="M25" s="29">
        <f>VLOOKUP(J7,BUDGET!$B:$C,2,)</f>
        <v>16</v>
      </c>
      <c r="N25" s="30">
        <f t="shared" si="11"/>
        <v>7.75</v>
      </c>
      <c r="O25" s="29">
        <f>VLOOKUP(K7,BUDGET!$B:$C,2,)</f>
        <v>13</v>
      </c>
      <c r="P25" s="29">
        <f>VLOOKUP(L7,BUDGET!$B:$C,2,)</f>
        <v>21.5</v>
      </c>
      <c r="Q25" s="30">
        <f t="shared" si="12"/>
        <v>7.75</v>
      </c>
      <c r="R25" s="29">
        <f>VLOOKUP(M7,BUDGET!$B:$C,2,)</f>
        <v>7.5</v>
      </c>
      <c r="S25" s="29">
        <f>VLOOKUP(N7,BUDGET!$B:$C,2,)</f>
        <v>16</v>
      </c>
      <c r="T25" s="30">
        <f t="shared" si="13"/>
        <v>7.75</v>
      </c>
      <c r="U25" s="29">
        <f>VLOOKUP(O7,BUDGET!$B:$C,2,)</f>
        <v>0</v>
      </c>
      <c r="V25" s="29">
        <f>VLOOKUP(P7,BUDGET!$B:$C,2,)</f>
        <v>0</v>
      </c>
      <c r="W25" s="30">
        <f t="shared" si="14"/>
        <v>0</v>
      </c>
      <c r="X25" s="13">
        <f t="shared" si="15"/>
        <v>31.25</v>
      </c>
      <c r="AE25" s="13"/>
    </row>
    <row r="26" spans="1:31" hidden="1" x14ac:dyDescent="0.2">
      <c r="C26" s="29">
        <f>VLOOKUP(C8,BUDGET!$B:$C,2,)</f>
        <v>11.5</v>
      </c>
      <c r="D26" s="29">
        <f>VLOOKUP(D8,BUDGET!$B:$C,2,)</f>
        <v>17.5</v>
      </c>
      <c r="E26" s="30">
        <f t="shared" si="8"/>
        <v>6</v>
      </c>
      <c r="F26" s="29">
        <f>VLOOKUP(E8,BUDGET!$B:$C,2,)</f>
        <v>14</v>
      </c>
      <c r="G26" s="29">
        <f>VLOOKUP(F8,BUDGET!$B:$C,2,)</f>
        <v>21.5</v>
      </c>
      <c r="H26" s="30">
        <f t="shared" si="9"/>
        <v>6.75</v>
      </c>
      <c r="I26" s="29">
        <f>VLOOKUP(G8,BUDGET!$B:$C,2,)</f>
        <v>0</v>
      </c>
      <c r="J26" s="29">
        <f>VLOOKUP(H8,BUDGET!$B:$C,2,)</f>
        <v>0</v>
      </c>
      <c r="K26" s="30">
        <f t="shared" si="10"/>
        <v>0</v>
      </c>
      <c r="L26" s="29">
        <f>VLOOKUP(I8,BUDGET!$B:$C,2,)</f>
        <v>13</v>
      </c>
      <c r="M26" s="29">
        <f>VLOOKUP(J8,BUDGET!$B:$C,2,)</f>
        <v>21.5</v>
      </c>
      <c r="N26" s="30">
        <f t="shared" si="11"/>
        <v>7.75</v>
      </c>
      <c r="O26" s="29">
        <f>VLOOKUP(K8,BUDGET!$B:$C,2,)</f>
        <v>8</v>
      </c>
      <c r="P26" s="29">
        <f>VLOOKUP(L8,BUDGET!$B:$C,2,)</f>
        <v>16.5</v>
      </c>
      <c r="Q26" s="30">
        <f t="shared" si="12"/>
        <v>7.75</v>
      </c>
      <c r="R26" s="29">
        <f>VLOOKUP(M8,BUDGET!$B:$C,2,)</f>
        <v>0</v>
      </c>
      <c r="S26" s="29">
        <f>VLOOKUP(N8,BUDGET!$B:$C,2,)</f>
        <v>0</v>
      </c>
      <c r="T26" s="30">
        <f t="shared" si="13"/>
        <v>0</v>
      </c>
      <c r="U26" s="29">
        <f>VLOOKUP(O8,BUDGET!$B:$C,2,)</f>
        <v>14.5</v>
      </c>
      <c r="V26" s="29">
        <f>VLOOKUP(P8,BUDGET!$B:$C,2,)</f>
        <v>20.5</v>
      </c>
      <c r="W26" s="30">
        <f t="shared" si="14"/>
        <v>6</v>
      </c>
      <c r="X26" s="13">
        <f t="shared" si="15"/>
        <v>34.25</v>
      </c>
      <c r="AE26" s="13"/>
    </row>
    <row r="27" spans="1:31" hidden="1" x14ac:dyDescent="0.2">
      <c r="C27" s="29">
        <f>VLOOKUP(C9,BUDGET!$B:$C,2,)</f>
        <v>0</v>
      </c>
      <c r="D27" s="29">
        <f>VLOOKUP(D9,BUDGET!$B:$C,2,)</f>
        <v>0</v>
      </c>
      <c r="E27" s="30">
        <f t="shared" si="8"/>
        <v>0</v>
      </c>
      <c r="F27" s="29">
        <f>VLOOKUP(E9,BUDGET!$B:$C,2,)</f>
        <v>8</v>
      </c>
      <c r="G27" s="29">
        <f>VLOOKUP(F9,BUDGET!$B:$C,2,)</f>
        <v>16.5</v>
      </c>
      <c r="H27" s="30">
        <f t="shared" si="9"/>
        <v>7.75</v>
      </c>
      <c r="I27" s="29">
        <f>VLOOKUP(G9,BUDGET!$B:$C,2,)</f>
        <v>13</v>
      </c>
      <c r="J27" s="29">
        <f>VLOOKUP(H9,BUDGET!$B:$C,2,)</f>
        <v>21.5</v>
      </c>
      <c r="K27" s="30">
        <f t="shared" si="10"/>
        <v>7.75</v>
      </c>
      <c r="L27" s="29">
        <f>VLOOKUP(I9,BUDGET!$B:$C,2,)</f>
        <v>0</v>
      </c>
      <c r="M27" s="29">
        <f>VLOOKUP(J9,BUDGET!$B:$C,2,)</f>
        <v>0</v>
      </c>
      <c r="N27" s="30">
        <f t="shared" si="11"/>
        <v>0</v>
      </c>
      <c r="O27" s="29">
        <f>VLOOKUP(K9,BUDGET!$B:$C,2,)</f>
        <v>0</v>
      </c>
      <c r="P27" s="29">
        <f>VLOOKUP(L9,BUDGET!$B:$C,2,)</f>
        <v>0</v>
      </c>
      <c r="Q27" s="30">
        <f t="shared" si="12"/>
        <v>0</v>
      </c>
      <c r="R27" s="29">
        <f>VLOOKUP(M9,BUDGET!$B:$C,2,)</f>
        <v>0</v>
      </c>
      <c r="S27" s="29">
        <f>VLOOKUP(N9,BUDGET!$B:$C,2,)</f>
        <v>0</v>
      </c>
      <c r="T27" s="30">
        <f t="shared" si="13"/>
        <v>0</v>
      </c>
      <c r="U27" s="29">
        <f>VLOOKUP(O9,BUDGET!$B:$C,2,)</f>
        <v>12</v>
      </c>
      <c r="V27" s="29">
        <f>VLOOKUP(P9,BUDGET!$B:$C,2,)</f>
        <v>20.5</v>
      </c>
      <c r="W27" s="30">
        <f t="shared" si="14"/>
        <v>7.75</v>
      </c>
      <c r="X27" s="13">
        <f t="shared" si="15"/>
        <v>23.25</v>
      </c>
      <c r="AE27" s="13"/>
    </row>
    <row r="28" spans="1:31" hidden="1" x14ac:dyDescent="0.2">
      <c r="C28" s="29">
        <f>VLOOKUP(C10,BUDGET!$B:$C,2,)</f>
        <v>11.5</v>
      </c>
      <c r="D28" s="29">
        <f>VLOOKUP(D10,BUDGET!$B:$C,2,)</f>
        <v>17.5</v>
      </c>
      <c r="E28" s="30">
        <f t="shared" si="8"/>
        <v>6</v>
      </c>
      <c r="F28" s="29">
        <f>VLOOKUP(E10,BUDGET!$B:$C,2,)</f>
        <v>0</v>
      </c>
      <c r="G28" s="29">
        <f>VLOOKUP(F10,BUDGET!$B:$C,2,)</f>
        <v>0</v>
      </c>
      <c r="H28" s="30">
        <f t="shared" si="9"/>
        <v>0</v>
      </c>
      <c r="I28" s="29">
        <f>VLOOKUP(G10,BUDGET!$B:$C,2,)</f>
        <v>0</v>
      </c>
      <c r="J28" s="29">
        <f>VLOOKUP(H10,BUDGET!$B:$C,2,)</f>
        <v>0</v>
      </c>
      <c r="K28" s="30">
        <f t="shared" si="10"/>
        <v>0</v>
      </c>
      <c r="L28" s="29">
        <f>VLOOKUP(I10,BUDGET!$B:$C,2,)</f>
        <v>0</v>
      </c>
      <c r="M28" s="29">
        <f>VLOOKUP(J10,BUDGET!$B:$C,2,)</f>
        <v>0</v>
      </c>
      <c r="N28" s="30">
        <f t="shared" si="11"/>
        <v>0</v>
      </c>
      <c r="O28" s="29">
        <f>VLOOKUP(K10,BUDGET!$B:$C,2,)</f>
        <v>13</v>
      </c>
      <c r="P28" s="29">
        <f>VLOOKUP(L10,BUDGET!$B:$C,2,)</f>
        <v>21.5</v>
      </c>
      <c r="Q28" s="30">
        <f t="shared" si="12"/>
        <v>7.75</v>
      </c>
      <c r="R28" s="29">
        <f>VLOOKUP(M10,BUDGET!$B:$C,2,)</f>
        <v>0</v>
      </c>
      <c r="S28" s="29">
        <f>VLOOKUP(N10,BUDGET!$B:$C,2,)</f>
        <v>0</v>
      </c>
      <c r="T28" s="30">
        <f t="shared" si="13"/>
        <v>0</v>
      </c>
      <c r="U28" s="29">
        <f>VLOOKUP(O10,BUDGET!$B:$C,2,)</f>
        <v>7</v>
      </c>
      <c r="V28" s="29">
        <f>VLOOKUP(P10,BUDGET!$B:$C,2,)</f>
        <v>15.5</v>
      </c>
      <c r="W28" s="30">
        <f t="shared" si="14"/>
        <v>7.75</v>
      </c>
      <c r="X28" s="13">
        <f t="shared" si="15"/>
        <v>21.5</v>
      </c>
      <c r="AE28" s="13"/>
    </row>
    <row r="29" spans="1:31" hidden="1" x14ac:dyDescent="0.2">
      <c r="C29" s="29">
        <f>VLOOKUP(C11,BUDGET!$B:$C,2,)</f>
        <v>0</v>
      </c>
      <c r="D29" s="29">
        <f>VLOOKUP(D11,BUDGET!$B:$C,2,)</f>
        <v>0</v>
      </c>
      <c r="E29" s="30">
        <f t="shared" si="8"/>
        <v>0</v>
      </c>
      <c r="F29" s="29">
        <f>VLOOKUP(E11,BUDGET!$B:$C,2,)</f>
        <v>8</v>
      </c>
      <c r="G29" s="29">
        <f>VLOOKUP(F11,BUDGET!$B:$C,2,)</f>
        <v>16.75</v>
      </c>
      <c r="H29" s="30">
        <f t="shared" si="9"/>
        <v>8</v>
      </c>
      <c r="I29" s="29">
        <f>VLOOKUP(G11,BUDGET!$B:$C,2,)</f>
        <v>8</v>
      </c>
      <c r="J29" s="29">
        <f>VLOOKUP(H11,BUDGET!$B:$C,2,)</f>
        <v>16.5</v>
      </c>
      <c r="K29" s="30">
        <f t="shared" si="10"/>
        <v>7.75</v>
      </c>
      <c r="L29" s="29">
        <f>VLOOKUP(I11,BUDGET!$B:$C,2,)</f>
        <v>8</v>
      </c>
      <c r="M29" s="29">
        <f>VLOOKUP(J11,BUDGET!$B:$C,2,)</f>
        <v>16.5</v>
      </c>
      <c r="N29" s="30">
        <f t="shared" si="11"/>
        <v>7.75</v>
      </c>
      <c r="O29" s="29">
        <f>VLOOKUP(K11,BUDGET!$B:$C,2,)</f>
        <v>0</v>
      </c>
      <c r="P29" s="29">
        <f>VLOOKUP(L11,BUDGET!$B:$C,2,)</f>
        <v>0</v>
      </c>
      <c r="Q29" s="30">
        <f t="shared" si="12"/>
        <v>0</v>
      </c>
      <c r="R29" s="29">
        <f>VLOOKUP(M11,BUDGET!$B:$C,2,)</f>
        <v>13</v>
      </c>
      <c r="S29" s="29">
        <f>VLOOKUP(N11,BUDGET!$B:$C,2,)</f>
        <v>21.5</v>
      </c>
      <c r="T29" s="30">
        <f t="shared" si="13"/>
        <v>7.75</v>
      </c>
      <c r="U29" s="29">
        <f>VLOOKUP(O11,BUDGET!$B:$C,2,)</f>
        <v>12</v>
      </c>
      <c r="V29" s="29">
        <f>VLOOKUP(P11,BUDGET!$B:$C,2,)</f>
        <v>20.5</v>
      </c>
      <c r="W29" s="30">
        <f t="shared" si="14"/>
        <v>7.75</v>
      </c>
      <c r="X29" s="13">
        <f t="shared" si="15"/>
        <v>39</v>
      </c>
      <c r="AE29" s="13"/>
    </row>
    <row r="30" spans="1:31" hidden="1" x14ac:dyDescent="0.2">
      <c r="C30" s="29">
        <f>VLOOKUP(C12,BUDGET!$B:$C,2,)</f>
        <v>13</v>
      </c>
      <c r="D30" s="29">
        <f>VLOOKUP(D12,BUDGET!$B:$C,2,)</f>
        <v>17.5</v>
      </c>
      <c r="E30" s="30">
        <f t="shared" si="8"/>
        <v>4.5</v>
      </c>
      <c r="F30" s="29">
        <f>VLOOKUP(E12,BUDGET!$B:$C,2,)</f>
        <v>0</v>
      </c>
      <c r="G30" s="29">
        <f>VLOOKUP(F12,BUDGET!$B:$C,2,)</f>
        <v>0</v>
      </c>
      <c r="H30" s="30">
        <f t="shared" si="9"/>
        <v>0</v>
      </c>
      <c r="I30" s="29">
        <f>VLOOKUP(G12,BUDGET!$B:$C,2,)</f>
        <v>0</v>
      </c>
      <c r="J30" s="29">
        <f>VLOOKUP(H12,BUDGET!$B:$C,2,)</f>
        <v>0</v>
      </c>
      <c r="K30" s="30">
        <f t="shared" si="10"/>
        <v>0</v>
      </c>
      <c r="L30" s="29">
        <f>VLOOKUP(I12,BUDGET!$B:$C,2,)</f>
        <v>17</v>
      </c>
      <c r="M30" s="29">
        <f>VLOOKUP(J12,BUDGET!$B:$C,2,)</f>
        <v>21.5</v>
      </c>
      <c r="N30" s="30">
        <f t="shared" si="11"/>
        <v>4.5</v>
      </c>
      <c r="O30" s="29">
        <f>VLOOKUP(K12,BUDGET!$B:$C,2,)</f>
        <v>0</v>
      </c>
      <c r="P30" s="29">
        <f>VLOOKUP(L12,BUDGET!$B:$C,2,)</f>
        <v>0</v>
      </c>
      <c r="Q30" s="30">
        <f t="shared" si="12"/>
        <v>0</v>
      </c>
      <c r="R30" s="29">
        <f>VLOOKUP(M12,BUDGET!$B:$C,2,)</f>
        <v>17</v>
      </c>
      <c r="S30" s="29">
        <f>VLOOKUP(N12,BUDGET!$B:$C,2,)</f>
        <v>21.5</v>
      </c>
      <c r="T30" s="30">
        <f t="shared" si="13"/>
        <v>4.5</v>
      </c>
      <c r="U30" s="29">
        <f>VLOOKUP(O12,BUDGET!$B:$C,2,)</f>
        <v>12.75</v>
      </c>
      <c r="V30" s="29">
        <f>VLOOKUP(P12,BUDGET!$B:$C,2,)</f>
        <v>20.5</v>
      </c>
      <c r="W30" s="30">
        <f t="shared" si="14"/>
        <v>7</v>
      </c>
      <c r="X30" s="13">
        <f t="shared" si="15"/>
        <v>20.5</v>
      </c>
      <c r="AE30" s="13"/>
    </row>
    <row r="31" spans="1:31" hidden="1" x14ac:dyDescent="0.2">
      <c r="C31" s="29">
        <f>VLOOKUP(C13,BUDGET!$B:$C,2,)</f>
        <v>11.5</v>
      </c>
      <c r="D31" s="29">
        <f>VLOOKUP(D13,BUDGET!$B:$C,2,)</f>
        <v>17.5</v>
      </c>
      <c r="E31" s="30">
        <f t="shared" si="8"/>
        <v>6</v>
      </c>
      <c r="F31" s="29">
        <f>VLOOKUP(E13,BUDGET!$B:$C,2,)</f>
        <v>0</v>
      </c>
      <c r="G31" s="29">
        <f>VLOOKUP(F13,BUDGET!$B:$C,2,)</f>
        <v>0</v>
      </c>
      <c r="H31" s="30">
        <f t="shared" si="9"/>
        <v>0</v>
      </c>
      <c r="I31" s="29">
        <f>VLOOKUP(G13,BUDGET!$B:$C,2,)</f>
        <v>13</v>
      </c>
      <c r="J31" s="29">
        <f>VLOOKUP(H13,BUDGET!$B:$C,2,)</f>
        <v>21.5</v>
      </c>
      <c r="K31" s="30">
        <f t="shared" si="10"/>
        <v>7.75</v>
      </c>
      <c r="L31" s="29">
        <f>VLOOKUP(I13,BUDGET!$B:$C,2,)</f>
        <v>13</v>
      </c>
      <c r="M31" s="29">
        <f>VLOOKUP(J13,BUDGET!$B:$C,2,)</f>
        <v>21.5</v>
      </c>
      <c r="N31" s="30">
        <f t="shared" si="11"/>
        <v>7.75</v>
      </c>
      <c r="O31" s="29">
        <f>VLOOKUP(K13,BUDGET!$B:$C,2,)</f>
        <v>0</v>
      </c>
      <c r="P31" s="29">
        <f>VLOOKUP(L13,BUDGET!$B:$C,2,)</f>
        <v>0</v>
      </c>
      <c r="Q31" s="30">
        <f t="shared" si="12"/>
        <v>0</v>
      </c>
      <c r="R31" s="29">
        <f>VLOOKUP(M13,BUDGET!$B:$C,2,)</f>
        <v>0</v>
      </c>
      <c r="S31" s="29">
        <f>VLOOKUP(N13,BUDGET!$B:$C,2,)</f>
        <v>0</v>
      </c>
      <c r="T31" s="30">
        <f t="shared" si="13"/>
        <v>0</v>
      </c>
      <c r="U31" s="29">
        <f>VLOOKUP(O13,BUDGET!$B:$C,2,)</f>
        <v>0</v>
      </c>
      <c r="V31" s="29">
        <f>VLOOKUP(P13,BUDGET!$B:$C,2,)</f>
        <v>0</v>
      </c>
      <c r="W31" s="30">
        <f t="shared" si="14"/>
        <v>0</v>
      </c>
      <c r="X31" s="13">
        <f t="shared" si="15"/>
        <v>21.5</v>
      </c>
      <c r="AE31" s="13"/>
    </row>
    <row r="32" spans="1:31" hidden="1" x14ac:dyDescent="0.2">
      <c r="C32" s="29">
        <f>VLOOKUP(C14,BUDGET!$B:$C,2,)</f>
        <v>0</v>
      </c>
      <c r="D32" s="29">
        <f>VLOOKUP(D14,BUDGET!$B:$C,2,)</f>
        <v>0</v>
      </c>
      <c r="E32" s="30">
        <f t="shared" si="8"/>
        <v>0</v>
      </c>
      <c r="F32" s="29">
        <f>VLOOKUP(E14,BUDGET!$B:$C,2,)</f>
        <v>0</v>
      </c>
      <c r="G32" s="29">
        <f>VLOOKUP(F14,BUDGET!$B:$C,2,)</f>
        <v>0</v>
      </c>
      <c r="H32" s="30">
        <f t="shared" si="9"/>
        <v>0</v>
      </c>
      <c r="I32" s="29">
        <f>VLOOKUP(G14,BUDGET!$B:$C,2,)</f>
        <v>0</v>
      </c>
      <c r="J32" s="29">
        <f>VLOOKUP(H14,BUDGET!$B:$C,2,)</f>
        <v>0</v>
      </c>
      <c r="K32" s="30">
        <f t="shared" si="10"/>
        <v>0</v>
      </c>
      <c r="L32" s="29">
        <f>VLOOKUP(I14,BUDGET!$B:$C,2,)</f>
        <v>0</v>
      </c>
      <c r="M32" s="29">
        <f>VLOOKUP(J14,BUDGET!$B:$C,2,)</f>
        <v>0</v>
      </c>
      <c r="N32" s="30">
        <f t="shared" si="11"/>
        <v>0</v>
      </c>
      <c r="O32" s="29">
        <f>VLOOKUP(K14,BUDGET!$B:$C,2,)</f>
        <v>0</v>
      </c>
      <c r="P32" s="29">
        <f>VLOOKUP(L14,BUDGET!$B:$C,2,)</f>
        <v>0</v>
      </c>
      <c r="Q32" s="30">
        <f t="shared" si="12"/>
        <v>0</v>
      </c>
      <c r="R32" s="29">
        <f>VLOOKUP(M14,BUDGET!$B:$C,2,)</f>
        <v>0</v>
      </c>
      <c r="S32" s="29">
        <f>VLOOKUP(N14,BUDGET!$B:$C,2,)</f>
        <v>0</v>
      </c>
      <c r="T32" s="30">
        <f t="shared" si="13"/>
        <v>0</v>
      </c>
      <c r="U32" s="29">
        <f>VLOOKUP(O14,BUDGET!$B:$C,2,)</f>
        <v>0</v>
      </c>
      <c r="V32" s="29">
        <f>VLOOKUP(P14,BUDGET!$B:$C,2,)</f>
        <v>0</v>
      </c>
      <c r="W32" s="30">
        <f t="shared" si="14"/>
        <v>0</v>
      </c>
      <c r="X32" s="13">
        <f t="shared" si="15"/>
        <v>0</v>
      </c>
      <c r="AE32" s="13"/>
    </row>
    <row r="33" spans="3:31" hidden="1" x14ac:dyDescent="0.2">
      <c r="C33" s="29">
        <f>VLOOKUP(C15,BUDGET!$B:$C,2,)</f>
        <v>0</v>
      </c>
      <c r="D33" s="29">
        <f>VLOOKUP(D15,BUDGET!$B:$C,2,)</f>
        <v>0</v>
      </c>
      <c r="E33" s="30">
        <f t="shared" si="8"/>
        <v>0</v>
      </c>
      <c r="F33" s="29">
        <f>VLOOKUP(E15,BUDGET!$B:$C,2,)</f>
        <v>0</v>
      </c>
      <c r="G33" s="29">
        <f>VLOOKUP(F15,BUDGET!$B:$C,2,)</f>
        <v>0</v>
      </c>
      <c r="H33" s="30">
        <f t="shared" si="9"/>
        <v>0</v>
      </c>
      <c r="I33" s="29">
        <f>VLOOKUP(G15,BUDGET!$B:$C,2,)</f>
        <v>0</v>
      </c>
      <c r="J33" s="29">
        <f>VLOOKUP(H15,BUDGET!$B:$C,2,)</f>
        <v>0</v>
      </c>
      <c r="K33" s="30">
        <f t="shared" si="10"/>
        <v>0</v>
      </c>
      <c r="L33" s="29">
        <f>VLOOKUP(I15,BUDGET!$B:$C,2,)</f>
        <v>0</v>
      </c>
      <c r="M33" s="29">
        <f>VLOOKUP(J15,BUDGET!$B:$C,2,)</f>
        <v>0</v>
      </c>
      <c r="N33" s="30">
        <f t="shared" si="11"/>
        <v>0</v>
      </c>
      <c r="O33" s="29">
        <f>VLOOKUP(K15,BUDGET!$B:$C,2,)</f>
        <v>0</v>
      </c>
      <c r="P33" s="29">
        <f>VLOOKUP(L15,BUDGET!$B:$C,2,)</f>
        <v>0</v>
      </c>
      <c r="Q33" s="30">
        <f t="shared" si="12"/>
        <v>0</v>
      </c>
      <c r="R33" s="29">
        <f>VLOOKUP(M15,BUDGET!$B:$C,2,)</f>
        <v>0</v>
      </c>
      <c r="S33" s="29">
        <f>VLOOKUP(N15,BUDGET!$B:$C,2,)</f>
        <v>0</v>
      </c>
      <c r="T33" s="30">
        <f t="shared" si="13"/>
        <v>0</v>
      </c>
      <c r="U33" s="29">
        <f>VLOOKUP(O15,BUDGET!$B:$C,2,)</f>
        <v>0</v>
      </c>
      <c r="V33" s="29">
        <f>VLOOKUP(P15,BUDGET!$B:$C,2,)</f>
        <v>0</v>
      </c>
      <c r="W33" s="30">
        <f t="shared" si="14"/>
        <v>0</v>
      </c>
      <c r="X33" s="13">
        <f t="shared" si="15"/>
        <v>0</v>
      </c>
      <c r="AE33" s="13"/>
    </row>
    <row r="34" spans="3:31" hidden="1" x14ac:dyDescent="0.2">
      <c r="C34" s="29">
        <f>VLOOKUP(C16,BUDGET!$B:$C,2,)</f>
        <v>0</v>
      </c>
      <c r="D34" s="29">
        <f>VLOOKUP(D16,BUDGET!$B:$C,2,)</f>
        <v>0</v>
      </c>
      <c r="E34" s="30">
        <f t="shared" si="8"/>
        <v>0</v>
      </c>
      <c r="F34" s="29">
        <f>VLOOKUP(E16,BUDGET!$B:$C,2,)</f>
        <v>0</v>
      </c>
      <c r="G34" s="29">
        <f>VLOOKUP(F16,BUDGET!$B:$C,2,)</f>
        <v>0</v>
      </c>
      <c r="H34" s="30">
        <f t="shared" si="9"/>
        <v>0</v>
      </c>
      <c r="I34" s="29">
        <f>VLOOKUP(G16,BUDGET!$B:$C,2,)</f>
        <v>0</v>
      </c>
      <c r="J34" s="29">
        <f>VLOOKUP(H16,BUDGET!$B:$C,2,)</f>
        <v>0</v>
      </c>
      <c r="K34" s="30">
        <f>IF(J34-I34&gt;7,J34-I34-0.75,IF(J34-I34&gt;6,J34-I34-0.5,IF(J34-I34&lt;=6,J34-I34,FALSE)))</f>
        <v>0</v>
      </c>
      <c r="L34" s="29">
        <f>VLOOKUP(I16,BUDGET!$B:$C,2,)</f>
        <v>0</v>
      </c>
      <c r="M34" s="29">
        <f>VLOOKUP(J16,BUDGET!$B:$C,2,)</f>
        <v>0</v>
      </c>
      <c r="N34" s="30">
        <f>IF(M34-L34&gt;7,M34-L34-0.75,IF(M34-L34&gt;6,M34-L34-0.5,IF(M34-L34&lt;=6,M34-L34,FALSE)))</f>
        <v>0</v>
      </c>
      <c r="O34" s="29">
        <f>VLOOKUP(K16,BUDGET!$B:$C,2,)</f>
        <v>0</v>
      </c>
      <c r="P34" s="29">
        <f>VLOOKUP(L16,BUDGET!$B:$C,2,)</f>
        <v>0</v>
      </c>
      <c r="Q34" s="30">
        <f>IF(P34-O34&gt;7,P34-O34-0.75,IF(P34-O34&gt;6,P34-O34-0.5,IF(P34-O34&lt;=6,P34-O34,FALSE)))</f>
        <v>0</v>
      </c>
      <c r="R34" s="29">
        <f>VLOOKUP(M16,BUDGET!$B:$C,2,)</f>
        <v>0</v>
      </c>
      <c r="S34" s="29">
        <f>VLOOKUP(N16,BUDGET!$B:$C,2,)</f>
        <v>0</v>
      </c>
      <c r="T34" s="30">
        <f>IF(S34-R34&gt;7,S34-R34-0.75,IF(S34-R34&gt;6,S34-R34-0.5,IF(S34-R34&lt;=6,S34-R34,FALSE)))</f>
        <v>0</v>
      </c>
      <c r="U34" s="29">
        <f>VLOOKUP(O16,BUDGET!$B:$C,2,)</f>
        <v>0</v>
      </c>
      <c r="V34" s="29">
        <f>VLOOKUP(P16,BUDGET!$B:$C,2,)</f>
        <v>0</v>
      </c>
      <c r="W34" s="30">
        <f t="shared" si="14"/>
        <v>0</v>
      </c>
      <c r="X34" s="13">
        <f>E34+H34+K34+N34+Q34+T34+W34</f>
        <v>0</v>
      </c>
      <c r="AE34" s="13"/>
    </row>
    <row r="35" spans="3:31" hidden="1" x14ac:dyDescent="0.2">
      <c r="C35" s="29">
        <f>VLOOKUP(C17,BUDGET!$B:$C,2,)</f>
        <v>0</v>
      </c>
      <c r="D35" s="29">
        <f>VLOOKUP(D17,BUDGET!$B:$C,2,)</f>
        <v>0</v>
      </c>
      <c r="E35" s="30">
        <f t="shared" si="8"/>
        <v>0</v>
      </c>
      <c r="F35" s="29">
        <f>VLOOKUP(E17,BUDGET!$B:$C,2,)</f>
        <v>0</v>
      </c>
      <c r="G35" s="29">
        <f>VLOOKUP(F17,BUDGET!$B:$C,2,)</f>
        <v>0</v>
      </c>
      <c r="H35" s="30">
        <f t="shared" si="9"/>
        <v>0</v>
      </c>
      <c r="I35" s="29">
        <f>VLOOKUP(G17,BUDGET!$B:$C,2,)</f>
        <v>0</v>
      </c>
      <c r="J35" s="29">
        <f>VLOOKUP(H17,BUDGET!$B:$C,2,)</f>
        <v>0</v>
      </c>
      <c r="K35" s="30">
        <f t="shared" si="10"/>
        <v>0</v>
      </c>
      <c r="L35" s="29">
        <f>VLOOKUP(I17,BUDGET!$B:$C,2,)</f>
        <v>0</v>
      </c>
      <c r="M35" s="29">
        <f>VLOOKUP(J17,BUDGET!$B:$C,2,)</f>
        <v>0</v>
      </c>
      <c r="N35" s="30">
        <f t="shared" si="11"/>
        <v>0</v>
      </c>
      <c r="O35" s="29">
        <f>VLOOKUP(K17,BUDGET!$B:$C,2,)</f>
        <v>0</v>
      </c>
      <c r="P35" s="29">
        <f>VLOOKUP(L17,BUDGET!$B:$C,2,)</f>
        <v>0</v>
      </c>
      <c r="Q35" s="30">
        <f t="shared" si="12"/>
        <v>0</v>
      </c>
      <c r="R35" s="29">
        <f>VLOOKUP(M17,BUDGET!$B:$C,2,)</f>
        <v>0</v>
      </c>
      <c r="S35" s="29">
        <f>VLOOKUP(N17,BUDGET!$B:$C,2,)</f>
        <v>0</v>
      </c>
      <c r="T35" s="30">
        <f t="shared" si="13"/>
        <v>0</v>
      </c>
      <c r="U35" s="29">
        <f>VLOOKUP(O17,BUDGET!$B:$C,2,)</f>
        <v>0</v>
      </c>
      <c r="V35" s="29">
        <f>VLOOKUP(P17,BUDGET!$B:$C,2,)</f>
        <v>0</v>
      </c>
      <c r="W35" s="30">
        <f t="shared" si="14"/>
        <v>0</v>
      </c>
      <c r="X35" s="13">
        <f t="shared" si="15"/>
        <v>0</v>
      </c>
      <c r="AE35" s="13"/>
    </row>
    <row r="36" spans="3:31" hidden="1" x14ac:dyDescent="0.2">
      <c r="C36" s="29">
        <f>VLOOKUP(C18,BUDGET!$B:$C,2,)</f>
        <v>0</v>
      </c>
      <c r="D36" s="29">
        <f>VLOOKUP(D18,BUDGET!$B:$C,2,)</f>
        <v>0</v>
      </c>
      <c r="E36" s="30">
        <f t="shared" si="8"/>
        <v>0</v>
      </c>
      <c r="F36" s="29">
        <f>VLOOKUP(E18,BUDGET!$B:$C,2,)</f>
        <v>0</v>
      </c>
      <c r="G36" s="29">
        <f>VLOOKUP(F18,BUDGET!$B:$C,2,)</f>
        <v>0</v>
      </c>
      <c r="H36" s="30">
        <f t="shared" si="9"/>
        <v>0</v>
      </c>
      <c r="I36" s="29">
        <f>VLOOKUP(G18,BUDGET!$B:$C,2,)</f>
        <v>0</v>
      </c>
      <c r="J36" s="29">
        <f>VLOOKUP(H18,BUDGET!$B:$C,2,)</f>
        <v>0</v>
      </c>
      <c r="K36" s="30">
        <f t="shared" si="10"/>
        <v>0</v>
      </c>
      <c r="L36" s="29">
        <f>VLOOKUP(I18,BUDGET!$B:$C,2,)</f>
        <v>0</v>
      </c>
      <c r="M36" s="29">
        <f>VLOOKUP(J18,BUDGET!$B:$C,2,)</f>
        <v>0</v>
      </c>
      <c r="N36" s="30">
        <f t="shared" si="11"/>
        <v>0</v>
      </c>
      <c r="O36" s="29">
        <f>VLOOKUP(K18,BUDGET!$B:$C,2,)</f>
        <v>0</v>
      </c>
      <c r="P36" s="29">
        <f>VLOOKUP(L18,BUDGET!$B:$C,2,)</f>
        <v>0</v>
      </c>
      <c r="Q36" s="30">
        <f t="shared" si="12"/>
        <v>0</v>
      </c>
      <c r="R36" s="29">
        <f>VLOOKUP(M18,BUDGET!$B:$C,2,)</f>
        <v>0</v>
      </c>
      <c r="S36" s="29">
        <f>VLOOKUP(N18,BUDGET!$B:$C,2,)</f>
        <v>0</v>
      </c>
      <c r="T36" s="30">
        <f t="shared" si="13"/>
        <v>0</v>
      </c>
      <c r="U36" s="29">
        <f>VLOOKUP(O18,BUDGET!$B:$C,2,)</f>
        <v>0</v>
      </c>
      <c r="V36" s="29">
        <f>VLOOKUP(P18,BUDGET!$B:$C,2,)</f>
        <v>0</v>
      </c>
      <c r="W36" s="30">
        <f t="shared" si="14"/>
        <v>0</v>
      </c>
      <c r="X36" s="13">
        <f t="shared" si="15"/>
        <v>0</v>
      </c>
      <c r="AE36" s="13"/>
    </row>
    <row r="37" spans="3:31" hidden="1" x14ac:dyDescent="0.2">
      <c r="C37" s="81"/>
      <c r="D37" s="81"/>
      <c r="E37" s="81">
        <f>SUM(E23:E36)</f>
        <v>36.25</v>
      </c>
      <c r="F37" s="81"/>
      <c r="G37" s="81"/>
      <c r="H37" s="13">
        <f>SUM(H23:H36)</f>
        <v>38.25</v>
      </c>
      <c r="K37" s="13">
        <f>SUM(K23:K36)</f>
        <v>38.75</v>
      </c>
      <c r="N37" s="13">
        <f>SUM(N23:N36)</f>
        <v>35.5</v>
      </c>
      <c r="Q37" s="13">
        <f>SUM(Q23:Q36)</f>
        <v>31</v>
      </c>
      <c r="T37" s="13">
        <f>SUM(T23:T36)</f>
        <v>35.75</v>
      </c>
      <c r="W37" s="13">
        <f>SUM(W23:W36)</f>
        <v>44</v>
      </c>
      <c r="X37" s="13">
        <f t="shared" si="15"/>
        <v>259.5</v>
      </c>
      <c r="AE37" s="13"/>
    </row>
    <row r="38" spans="3:31" hidden="1" x14ac:dyDescent="0.2">
      <c r="AE38" s="13"/>
    </row>
    <row r="39" spans="3:31" ht="12.75" hidden="1" customHeight="1" x14ac:dyDescent="0.2"/>
    <row r="40" spans="3:31" ht="12.75" hidden="1" customHeight="1" x14ac:dyDescent="0.2"/>
    <row r="41" spans="3:31" ht="12.75" hidden="1" customHeight="1" x14ac:dyDescent="0.2"/>
    <row r="42" spans="3:31" ht="12.75" hidden="1" customHeight="1" x14ac:dyDescent="0.2"/>
    <row r="43" spans="3:31" ht="12.75" hidden="1" customHeight="1" x14ac:dyDescent="0.2"/>
    <row r="44" spans="3:31" ht="12.75" hidden="1" customHeight="1" x14ac:dyDescent="0.2"/>
    <row r="45" spans="3:31" ht="12.75" hidden="1" customHeight="1" x14ac:dyDescent="0.2"/>
    <row r="46" spans="3:31" ht="12.75" hidden="1" customHeight="1" x14ac:dyDescent="0.2"/>
    <row r="47" spans="3:31" ht="12.75" hidden="1" customHeight="1" x14ac:dyDescent="0.2"/>
    <row r="48" spans="3:31" ht="12.75" hidden="1" customHeight="1" x14ac:dyDescent="0.2"/>
    <row r="49" ht="12.75" hidden="1" customHeight="1" x14ac:dyDescent="0.2"/>
    <row r="50" ht="12.75" hidden="1" customHeight="1" x14ac:dyDescent="0.2"/>
    <row r="51" ht="12.75" hidden="1" customHeight="1" x14ac:dyDescent="0.2"/>
    <row r="52" ht="12.75" hidden="1" customHeight="1" x14ac:dyDescent="0.2"/>
    <row r="53" ht="12.75" hidden="1" customHeight="1" x14ac:dyDescent="0.2"/>
    <row r="54" ht="12.75" hidden="1" customHeight="1" x14ac:dyDescent="0.2"/>
    <row r="55" ht="12.75" hidden="1" customHeight="1" x14ac:dyDescent="0.2"/>
    <row r="56" ht="12.75" hidden="1" customHeight="1" x14ac:dyDescent="0.2"/>
    <row r="57" ht="12.75" hidden="1" customHeight="1" x14ac:dyDescent="0.2"/>
    <row r="58" ht="12.75" hidden="1" customHeight="1" x14ac:dyDescent="0.2"/>
    <row r="59" ht="12.75" hidden="1" customHeight="1" x14ac:dyDescent="0.2"/>
    <row r="60" ht="12.75" hidden="1" customHeight="1" x14ac:dyDescent="0.2"/>
    <row r="61" ht="12.75" hidden="1" customHeight="1" x14ac:dyDescent="0.2"/>
    <row r="62" ht="12.75" hidden="1" customHeight="1" x14ac:dyDescent="0.2"/>
    <row r="63" ht="12.75" hidden="1" customHeight="1" x14ac:dyDescent="0.2"/>
    <row r="64" ht="12.75" hidden="1" customHeight="1" x14ac:dyDescent="0.2"/>
    <row r="65" ht="12.75" hidden="1" customHeight="1" x14ac:dyDescent="0.2"/>
    <row r="66" ht="12.75" hidden="1" customHeight="1" x14ac:dyDescent="0.2"/>
    <row r="67" ht="12.75" hidden="1" customHeight="1" x14ac:dyDescent="0.2"/>
    <row r="68" ht="12.75" hidden="1" customHeight="1" x14ac:dyDescent="0.2"/>
    <row r="69" ht="12.75" hidden="1" customHeight="1" x14ac:dyDescent="0.2"/>
    <row r="70" ht="12.75" hidden="1" customHeight="1" x14ac:dyDescent="0.2"/>
    <row r="71" ht="12.75" hidden="1" customHeight="1" x14ac:dyDescent="0.2"/>
    <row r="72" ht="12.75" hidden="1" customHeight="1" x14ac:dyDescent="0.2"/>
    <row r="73" ht="12.75" hidden="1" customHeight="1" x14ac:dyDescent="0.2"/>
    <row r="74" ht="12.75" hidden="1" customHeight="1" x14ac:dyDescent="0.2"/>
    <row r="75" ht="12.75" hidden="1" customHeight="1" x14ac:dyDescent="0.2"/>
    <row r="76" ht="12.75" hidden="1" customHeight="1" x14ac:dyDescent="0.2"/>
    <row r="77" ht="12.75" hidden="1" customHeight="1" x14ac:dyDescent="0.2"/>
    <row r="78" ht="12.75" hidden="1" customHeight="1" x14ac:dyDescent="0.2"/>
    <row r="79" ht="12.75" hidden="1" customHeight="1" x14ac:dyDescent="0.2"/>
    <row r="80" ht="12.75" hidden="1" customHeight="1" x14ac:dyDescent="0.2"/>
    <row r="81" ht="12.75" hidden="1" customHeight="1" x14ac:dyDescent="0.2"/>
    <row r="82" ht="12.75" hidden="1" customHeight="1" x14ac:dyDescent="0.2"/>
    <row r="83" ht="12.75" hidden="1" customHeight="1" x14ac:dyDescent="0.2"/>
    <row r="84" ht="12.75" hidden="1" customHeight="1" x14ac:dyDescent="0.2"/>
    <row r="85" ht="12.75" hidden="1" customHeight="1" x14ac:dyDescent="0.2"/>
    <row r="86" ht="12.75" hidden="1" customHeight="1" x14ac:dyDescent="0.2"/>
    <row r="87" ht="12.75" hidden="1" customHeight="1" x14ac:dyDescent="0.2"/>
    <row r="88" ht="12.75" hidden="1" customHeight="1" x14ac:dyDescent="0.2"/>
    <row r="89" ht="12.75" hidden="1" customHeight="1" x14ac:dyDescent="0.2"/>
    <row r="90" ht="12.75" hidden="1" customHeight="1" x14ac:dyDescent="0.2"/>
    <row r="91" ht="12.75" hidden="1" customHeight="1" x14ac:dyDescent="0.2"/>
    <row r="92" ht="12.75" hidden="1" customHeight="1" x14ac:dyDescent="0.2"/>
    <row r="93" ht="12.75" hidden="1" customHeight="1" x14ac:dyDescent="0.2"/>
    <row r="94" ht="12.75" hidden="1" customHeight="1" x14ac:dyDescent="0.2"/>
    <row r="95" ht="12.75" hidden="1" customHeight="1" x14ac:dyDescent="0.2"/>
    <row r="96" ht="12.75" hidden="1" customHeight="1" x14ac:dyDescent="0.2"/>
    <row r="97" ht="12.75" hidden="1" customHeight="1" x14ac:dyDescent="0.2"/>
    <row r="98" ht="12.75" hidden="1" customHeight="1" x14ac:dyDescent="0.2"/>
    <row r="99" ht="12.75" hidden="1" customHeight="1" x14ac:dyDescent="0.2"/>
    <row r="100" ht="12.75" hidden="1" customHeight="1" x14ac:dyDescent="0.2"/>
    <row r="101" ht="12.75" hidden="1" customHeight="1" x14ac:dyDescent="0.2"/>
    <row r="102" ht="12.75" hidden="1" customHeight="1" x14ac:dyDescent="0.2"/>
    <row r="103" ht="12.75" hidden="1" customHeight="1" x14ac:dyDescent="0.2"/>
    <row r="104" ht="12.75" hidden="1" customHeight="1" x14ac:dyDescent="0.2"/>
    <row r="105" ht="12.75" hidden="1" customHeight="1" x14ac:dyDescent="0.2"/>
    <row r="106" ht="12.75" hidden="1" customHeight="1" x14ac:dyDescent="0.2"/>
    <row r="107" ht="12.75" hidden="1" customHeight="1" x14ac:dyDescent="0.2"/>
    <row r="108" ht="12.75" hidden="1" customHeight="1" x14ac:dyDescent="0.2"/>
    <row r="109" ht="12.75" hidden="1" customHeight="1" x14ac:dyDescent="0.2"/>
    <row r="110" ht="12.75" hidden="1" customHeight="1" x14ac:dyDescent="0.2"/>
    <row r="111" ht="12.75" hidden="1" customHeight="1" x14ac:dyDescent="0.2"/>
    <row r="112" ht="12.75" hidden="1" customHeight="1" x14ac:dyDescent="0.2"/>
    <row r="113" ht="12.75" hidden="1" customHeight="1" x14ac:dyDescent="0.2"/>
    <row r="114" ht="12.75" hidden="1" customHeight="1" x14ac:dyDescent="0.2"/>
    <row r="115" ht="12.75" hidden="1" customHeight="1" x14ac:dyDescent="0.2"/>
    <row r="116" ht="12.75" hidden="1" customHeight="1" x14ac:dyDescent="0.2"/>
    <row r="117" ht="12.75" hidden="1" customHeight="1" x14ac:dyDescent="0.2"/>
    <row r="118" ht="12.75" hidden="1" customHeight="1" x14ac:dyDescent="0.2"/>
    <row r="119" ht="12.75" hidden="1" customHeight="1" x14ac:dyDescent="0.2"/>
    <row r="120" ht="12.75" hidden="1" customHeight="1" x14ac:dyDescent="0.2"/>
    <row r="121" ht="12.75" hidden="1" customHeight="1" x14ac:dyDescent="0.2"/>
    <row r="122" ht="12.75" hidden="1" customHeight="1" x14ac:dyDescent="0.2"/>
    <row r="123" ht="12.75" hidden="1" customHeight="1" x14ac:dyDescent="0.2"/>
    <row r="124" ht="12.75" hidden="1" customHeight="1" x14ac:dyDescent="0.2"/>
    <row r="125" ht="12.75" hidden="1" customHeight="1" x14ac:dyDescent="0.2"/>
    <row r="126" ht="12.75" hidden="1" customHeight="1" x14ac:dyDescent="0.2"/>
    <row r="127" ht="12.75" hidden="1" customHeight="1" x14ac:dyDescent="0.2"/>
    <row r="128" ht="12.75" hidden="1" customHeight="1" x14ac:dyDescent="0.2"/>
    <row r="129" ht="12.75" hidden="1" customHeight="1" x14ac:dyDescent="0.2"/>
    <row r="130" ht="12.75" hidden="1" customHeight="1" x14ac:dyDescent="0.2"/>
    <row r="131" ht="12.75" hidden="1" customHeight="1" x14ac:dyDescent="0.2"/>
    <row r="132" ht="12.75" hidden="1" customHeight="1" x14ac:dyDescent="0.2"/>
    <row r="133" ht="12.75" hidden="1" customHeight="1" x14ac:dyDescent="0.2"/>
    <row r="134" ht="12.75" hidden="1" customHeight="1" x14ac:dyDescent="0.2"/>
    <row r="135" ht="12.75" hidden="1" customHeight="1" x14ac:dyDescent="0.2"/>
    <row r="136" ht="12.75" hidden="1" customHeight="1" x14ac:dyDescent="0.2"/>
    <row r="137" ht="12.75" hidden="1" customHeight="1" x14ac:dyDescent="0.2"/>
    <row r="138" ht="12.75" hidden="1" customHeight="1" x14ac:dyDescent="0.2"/>
    <row r="139" ht="12.75" hidden="1" customHeight="1" x14ac:dyDescent="0.2"/>
    <row r="140" ht="12.75" hidden="1" customHeight="1" x14ac:dyDescent="0.2"/>
    <row r="141" ht="12.75" hidden="1" customHeight="1" x14ac:dyDescent="0.2"/>
    <row r="142" ht="12.75" hidden="1" customHeight="1" x14ac:dyDescent="0.2"/>
    <row r="143" ht="12.75" hidden="1" customHeight="1" x14ac:dyDescent="0.2"/>
    <row r="144" ht="12.75" hidden="1" customHeight="1" x14ac:dyDescent="0.2"/>
    <row r="145" ht="12.75" hidden="1" customHeight="1" x14ac:dyDescent="0.2"/>
    <row r="146" ht="12.75" hidden="1" customHeight="1" x14ac:dyDescent="0.2"/>
    <row r="147" ht="12.75" hidden="1" customHeight="1" x14ac:dyDescent="0.2"/>
    <row r="148" ht="12.75" hidden="1" customHeight="1" x14ac:dyDescent="0.2"/>
    <row r="149" ht="12.75" hidden="1" customHeight="1" x14ac:dyDescent="0.2"/>
    <row r="150" ht="12.75" hidden="1" customHeight="1" x14ac:dyDescent="0.2"/>
    <row r="151" ht="12.75" hidden="1" customHeight="1" x14ac:dyDescent="0.2"/>
    <row r="152" ht="12.75" hidden="1" customHeight="1" x14ac:dyDescent="0.2"/>
    <row r="153" ht="12.75" hidden="1" customHeight="1" x14ac:dyDescent="0.2"/>
    <row r="154" ht="12.75" hidden="1" customHeight="1" x14ac:dyDescent="0.2"/>
    <row r="155" ht="12.75" hidden="1" customHeight="1" x14ac:dyDescent="0.2"/>
    <row r="156" ht="12.75" hidden="1" customHeight="1" x14ac:dyDescent="0.2"/>
    <row r="157" ht="12.75" hidden="1" customHeight="1" x14ac:dyDescent="0.2"/>
    <row r="158" ht="12.75" hidden="1" customHeight="1" x14ac:dyDescent="0.2"/>
    <row r="159" ht="12.75" hidden="1" customHeight="1" x14ac:dyDescent="0.2"/>
    <row r="160" ht="12.75" hidden="1" customHeight="1" x14ac:dyDescent="0.2"/>
    <row r="161" ht="12.75" hidden="1" customHeight="1" x14ac:dyDescent="0.2"/>
    <row r="162" ht="12.75" hidden="1" customHeight="1" x14ac:dyDescent="0.2"/>
    <row r="163" ht="12.75" hidden="1" customHeight="1" x14ac:dyDescent="0.2"/>
    <row r="164" ht="12.75" hidden="1" customHeight="1" x14ac:dyDescent="0.2"/>
    <row r="165" ht="12.75" hidden="1" customHeight="1" x14ac:dyDescent="0.2"/>
    <row r="166" ht="12.75" hidden="1" customHeight="1" x14ac:dyDescent="0.2"/>
    <row r="167" ht="12.75" hidden="1" customHeight="1" x14ac:dyDescent="0.2"/>
    <row r="168" ht="12.75" hidden="1" customHeight="1" x14ac:dyDescent="0.2"/>
    <row r="169" ht="12.75" hidden="1" customHeight="1" x14ac:dyDescent="0.2"/>
    <row r="170" ht="12.75" hidden="1" customHeight="1" x14ac:dyDescent="0.2"/>
    <row r="171" ht="12.75" hidden="1" customHeight="1" x14ac:dyDescent="0.2"/>
    <row r="172" ht="12.75" hidden="1" customHeight="1" x14ac:dyDescent="0.2"/>
    <row r="173" ht="12.75" hidden="1" customHeight="1" x14ac:dyDescent="0.2"/>
    <row r="174" ht="12.75" hidden="1" customHeight="1" x14ac:dyDescent="0.2"/>
    <row r="175" ht="12.75" hidden="1" customHeight="1" x14ac:dyDescent="0.2"/>
    <row r="176" ht="12.75" hidden="1" customHeight="1" x14ac:dyDescent="0.2"/>
    <row r="177" ht="12.75" hidden="1" customHeight="1" x14ac:dyDescent="0.2"/>
    <row r="178" ht="12.75" hidden="1" customHeight="1" x14ac:dyDescent="0.2"/>
    <row r="179" ht="12.75" hidden="1" customHeight="1" x14ac:dyDescent="0.2"/>
    <row r="180" ht="12.75" hidden="1" customHeight="1" x14ac:dyDescent="0.2"/>
    <row r="181" ht="12.75" hidden="1" customHeight="1" x14ac:dyDescent="0.2"/>
    <row r="182" ht="12.75" hidden="1" customHeight="1" x14ac:dyDescent="0.2"/>
    <row r="183" ht="12.75" hidden="1" customHeight="1" x14ac:dyDescent="0.2"/>
    <row r="184" ht="12.75" hidden="1" customHeight="1" x14ac:dyDescent="0.2"/>
    <row r="185" ht="12.75" hidden="1" customHeight="1" x14ac:dyDescent="0.2"/>
    <row r="186" ht="12.75" hidden="1" customHeight="1" x14ac:dyDescent="0.2"/>
    <row r="187" ht="12.75" hidden="1" customHeight="1" x14ac:dyDescent="0.2"/>
    <row r="188" ht="12.75" hidden="1" customHeight="1" x14ac:dyDescent="0.2"/>
    <row r="189" ht="12.75" hidden="1" customHeight="1" x14ac:dyDescent="0.2"/>
    <row r="190" ht="12.75" hidden="1" customHeight="1" x14ac:dyDescent="0.2"/>
    <row r="191" ht="12.75" hidden="1" customHeight="1" x14ac:dyDescent="0.2"/>
    <row r="192" ht="12.75" hidden="1" customHeight="1" x14ac:dyDescent="0.2"/>
    <row r="193" ht="12.75" hidden="1" customHeight="1" x14ac:dyDescent="0.2"/>
    <row r="194" ht="12.75" hidden="1" customHeight="1" x14ac:dyDescent="0.2"/>
    <row r="195" ht="12.75" hidden="1" customHeight="1" x14ac:dyDescent="0.2"/>
    <row r="196" ht="12.75" hidden="1" customHeight="1" x14ac:dyDescent="0.2"/>
    <row r="197" ht="12.75" hidden="1" customHeight="1" x14ac:dyDescent="0.2"/>
    <row r="198" ht="12.75" hidden="1" customHeight="1" x14ac:dyDescent="0.2"/>
    <row r="199" ht="12.75" hidden="1" customHeight="1" x14ac:dyDescent="0.2"/>
    <row r="200" ht="12.75" hidden="1" customHeight="1" x14ac:dyDescent="0.2"/>
    <row r="201" ht="12.75" hidden="1" customHeight="1" x14ac:dyDescent="0.2"/>
    <row r="202" ht="12.75" hidden="1" customHeight="1" x14ac:dyDescent="0.2"/>
    <row r="203" ht="12.75" hidden="1" customHeight="1" x14ac:dyDescent="0.2"/>
  </sheetData>
  <sheetProtection selectLockedCells="1"/>
  <mergeCells count="40">
    <mergeCell ref="M19:N19"/>
    <mergeCell ref="U22:W22"/>
    <mergeCell ref="C22:E22"/>
    <mergeCell ref="F22:H22"/>
    <mergeCell ref="I22:K22"/>
    <mergeCell ref="L22:N22"/>
    <mergeCell ref="O22:Q22"/>
    <mergeCell ref="R22:T22"/>
    <mergeCell ref="K4:L4"/>
    <mergeCell ref="M4:N4"/>
    <mergeCell ref="O4:P4"/>
    <mergeCell ref="O19:P19"/>
    <mergeCell ref="C20:D20"/>
    <mergeCell ref="E20:F20"/>
    <mergeCell ref="G20:H20"/>
    <mergeCell ref="I20:J20"/>
    <mergeCell ref="K20:L20"/>
    <mergeCell ref="M20:N20"/>
    <mergeCell ref="O20:P20"/>
    <mergeCell ref="C19:D19"/>
    <mergeCell ref="E19:F19"/>
    <mergeCell ref="G19:H19"/>
    <mergeCell ref="I19:J19"/>
    <mergeCell ref="K19:L19"/>
    <mergeCell ref="J1:S2"/>
    <mergeCell ref="A3:A4"/>
    <mergeCell ref="B3:B4"/>
    <mergeCell ref="C3:D3"/>
    <mergeCell ref="E3:F3"/>
    <mergeCell ref="G3:H3"/>
    <mergeCell ref="I3:J3"/>
    <mergeCell ref="K3:L3"/>
    <mergeCell ref="M3:N3"/>
    <mergeCell ref="O3:P3"/>
    <mergeCell ref="Q3:Q4"/>
    <mergeCell ref="R3:R4"/>
    <mergeCell ref="C4:D4"/>
    <mergeCell ref="E4:F4"/>
    <mergeCell ref="G4:H4"/>
    <mergeCell ref="I4:J4"/>
  </mergeCells>
  <conditionalFormatting sqref="R20:T20">
    <cfRule type="cellIs" dxfId="59" priority="67" operator="lessThanOrEqual">
      <formula>#REF!</formula>
    </cfRule>
    <cfRule type="cellIs" dxfId="58" priority="68" operator="greaterThan">
      <formula>#REF!</formula>
    </cfRule>
  </conditionalFormatting>
  <conditionalFormatting sqref="R19:T19">
    <cfRule type="cellIs" dxfId="57" priority="69" operator="greaterThan">
      <formula>#REF!</formula>
    </cfRule>
    <cfRule type="cellIs" dxfId="56" priority="70" operator="lessThanOrEqual">
      <formula>#REF!</formula>
    </cfRule>
  </conditionalFormatting>
  <dataValidations count="2">
    <dataValidation type="list" allowBlank="1" showInputMessage="1" showErrorMessage="1" sqref="C5:P18">
      <formula1>TIME</formula1>
    </dataValidation>
    <dataValidation type="decimal" allowBlank="1" showInputMessage="1" showErrorMessage="1" sqref="A3:A4 C4:P4">
      <formula1>0</formula1>
      <formula2>24</formula2>
    </dataValidation>
  </dataValidations>
  <printOptions horizontalCentered="1" verticalCentered="1"/>
  <pageMargins left="0.23622047244094491" right="0.23622047244094491" top="0.19685039370078741" bottom="0" header="0.31496062992125984" footer="0.31496062992125984"/>
  <pageSetup paperSize="9" scale="108" orientation="landscape" r:id="rId1"/>
  <headerFooter alignWithMargins="0">
    <oddFooter>&amp;C&amp;D    &amp;T</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03"/>
  <sheetViews>
    <sheetView zoomScaleNormal="100" zoomScaleSheetLayoutView="80" workbookViewId="0">
      <selection activeCell="Q20" sqref="Q20"/>
    </sheetView>
  </sheetViews>
  <sheetFormatPr defaultColWidth="9.140625" defaultRowHeight="12.75" customHeight="1" zeroHeight="1" x14ac:dyDescent="0.2"/>
  <cols>
    <col min="1" max="1" width="19.28515625" style="13" customWidth="1"/>
    <col min="2" max="2" width="5.140625" style="81" bestFit="1" customWidth="1"/>
    <col min="3" max="3" width="6.28515625" style="13" bestFit="1" customWidth="1"/>
    <col min="4" max="4" width="6" style="13" customWidth="1"/>
    <col min="5" max="5" width="7" style="13" bestFit="1" customWidth="1"/>
    <col min="6" max="6" width="6.28515625" style="13" bestFit="1" customWidth="1"/>
    <col min="7" max="7" width="6.85546875" style="13" bestFit="1" customWidth="1"/>
    <col min="8" max="8" width="7.5703125" style="13" bestFit="1" customWidth="1"/>
    <col min="9" max="9" width="6.85546875" style="13" customWidth="1"/>
    <col min="10" max="10" width="6" style="13" bestFit="1" customWidth="1"/>
    <col min="11" max="11" width="6" style="13" customWidth="1"/>
    <col min="12" max="12" width="7.140625" style="13" bestFit="1" customWidth="1"/>
    <col min="13" max="13" width="6" style="13" customWidth="1"/>
    <col min="14" max="14" width="6.28515625" style="13" bestFit="1" customWidth="1"/>
    <col min="15" max="15" width="6.85546875" style="13" customWidth="1"/>
    <col min="16" max="16" width="7.140625" style="13" bestFit="1" customWidth="1"/>
    <col min="17" max="17" width="8.140625" style="13" bestFit="1" customWidth="1"/>
    <col min="18" max="18" width="8.28515625" style="81" bestFit="1" customWidth="1"/>
    <col min="19" max="19" width="6" style="13" bestFit="1" customWidth="1"/>
    <col min="20" max="21" width="18" style="13" bestFit="1" customWidth="1"/>
    <col min="22" max="22" width="9.85546875" style="13" bestFit="1" customWidth="1"/>
    <col min="23" max="23" width="11.28515625" style="13" customWidth="1"/>
    <col min="24" max="24" width="8.42578125" style="13" customWidth="1"/>
    <col min="25" max="25" width="7" style="13" customWidth="1"/>
    <col min="26" max="28" width="9.140625" style="13"/>
    <col min="29" max="29" width="11.42578125" style="13" customWidth="1"/>
    <col min="30" max="30" width="3.42578125" style="13" customWidth="1"/>
    <col min="31" max="31" width="11.42578125" style="81" customWidth="1"/>
    <col min="32" max="32" width="11.42578125" style="13" customWidth="1"/>
    <col min="33" max="16384" width="9.140625" style="13"/>
  </cols>
  <sheetData>
    <row r="1" spans="1:31" ht="17.100000000000001" customHeight="1" x14ac:dyDescent="0.2">
      <c r="A1" s="11"/>
      <c r="B1" s="31"/>
      <c r="C1" s="11"/>
      <c r="D1" s="11"/>
      <c r="E1" s="11"/>
      <c r="F1" s="12"/>
      <c r="H1" s="14" t="s">
        <v>8</v>
      </c>
      <c r="I1" s="15">
        <v>40</v>
      </c>
      <c r="J1" s="109"/>
      <c r="K1" s="109"/>
      <c r="L1" s="109"/>
      <c r="M1" s="109"/>
      <c r="N1" s="109"/>
      <c r="O1" s="109"/>
      <c r="P1" s="109"/>
      <c r="Q1" s="109"/>
      <c r="R1" s="109"/>
      <c r="S1" s="109"/>
    </row>
    <row r="2" spans="1:31" ht="17.100000000000001" customHeight="1" thickBot="1" x14ac:dyDescent="0.25">
      <c r="A2" s="12"/>
      <c r="B2" s="32"/>
      <c r="C2" s="40"/>
      <c r="D2" s="40"/>
      <c r="E2" s="40"/>
      <c r="F2" s="40"/>
      <c r="G2" s="40"/>
      <c r="H2" s="40"/>
      <c r="I2" s="40"/>
      <c r="J2" s="109"/>
      <c r="K2" s="109"/>
      <c r="L2" s="109"/>
      <c r="M2" s="109"/>
      <c r="N2" s="109"/>
      <c r="O2" s="109"/>
      <c r="P2" s="109"/>
      <c r="Q2" s="109"/>
      <c r="R2" s="109"/>
      <c r="S2" s="109"/>
      <c r="U2" s="11"/>
      <c r="Y2" s="11"/>
      <c r="Z2" s="16"/>
      <c r="AC2" s="81"/>
      <c r="AE2" s="13"/>
    </row>
    <row r="3" spans="1:31" ht="17.100000000000001" customHeight="1" x14ac:dyDescent="0.2">
      <c r="A3" s="110" t="s">
        <v>9</v>
      </c>
      <c r="B3" s="112" t="s">
        <v>29</v>
      </c>
      <c r="C3" s="114">
        <f>VLOOKUP($I$1,BUDGET!$I:$J,2,)</f>
        <v>42274</v>
      </c>
      <c r="D3" s="115"/>
      <c r="E3" s="114">
        <f>VLOOKUP($I$1,BUDGET!$I:$J,2,)+1</f>
        <v>42275</v>
      </c>
      <c r="F3" s="115"/>
      <c r="G3" s="114">
        <f>VLOOKUP($I$1,BUDGET!$I:$J,2,)+2</f>
        <v>42276</v>
      </c>
      <c r="H3" s="115"/>
      <c r="I3" s="114">
        <f>VLOOKUP($I$1,BUDGET!$I:$J,2,)+3</f>
        <v>42277</v>
      </c>
      <c r="J3" s="115"/>
      <c r="K3" s="114">
        <f>VLOOKUP($I$1,BUDGET!$I:$J,2,)+4</f>
        <v>42278</v>
      </c>
      <c r="L3" s="115"/>
      <c r="M3" s="114">
        <f>VLOOKUP($I$1,BUDGET!$I:$J,2,)+5</f>
        <v>42279</v>
      </c>
      <c r="N3" s="115"/>
      <c r="O3" s="114">
        <f>VLOOKUP($I$1,BUDGET!$I:$J,2,)+6</f>
        <v>42280</v>
      </c>
      <c r="P3" s="115"/>
      <c r="Q3" s="116" t="s">
        <v>10</v>
      </c>
      <c r="R3" s="118" t="s">
        <v>30</v>
      </c>
      <c r="S3" s="13" t="s">
        <v>0</v>
      </c>
      <c r="AB3" s="81"/>
      <c r="AE3" s="13"/>
    </row>
    <row r="4" spans="1:31" ht="17.100000000000001" customHeight="1" thickBot="1" x14ac:dyDescent="0.25">
      <c r="A4" s="111"/>
      <c r="B4" s="113"/>
      <c r="C4" s="120" t="s">
        <v>11</v>
      </c>
      <c r="D4" s="108"/>
      <c r="E4" s="107" t="s">
        <v>12</v>
      </c>
      <c r="F4" s="108"/>
      <c r="G4" s="107" t="s">
        <v>13</v>
      </c>
      <c r="H4" s="108"/>
      <c r="I4" s="107" t="s">
        <v>14</v>
      </c>
      <c r="J4" s="108"/>
      <c r="K4" s="107" t="s">
        <v>15</v>
      </c>
      <c r="L4" s="108"/>
      <c r="M4" s="107" t="s">
        <v>16</v>
      </c>
      <c r="N4" s="108"/>
      <c r="O4" s="107" t="s">
        <v>17</v>
      </c>
      <c r="P4" s="108"/>
      <c r="Q4" s="117"/>
      <c r="R4" s="119"/>
      <c r="AC4" s="18" t="s">
        <v>0</v>
      </c>
    </row>
    <row r="5" spans="1:31" ht="17.100000000000001" customHeight="1" x14ac:dyDescent="0.2">
      <c r="A5" s="82" t="s">
        <v>65</v>
      </c>
      <c r="B5" s="33"/>
      <c r="C5" s="86"/>
      <c r="D5" s="87"/>
      <c r="E5" s="86">
        <v>8</v>
      </c>
      <c r="F5" s="87">
        <v>16.299999999999997</v>
      </c>
      <c r="G5" s="86">
        <v>8</v>
      </c>
      <c r="H5" s="87">
        <v>16.299999999999997</v>
      </c>
      <c r="I5" s="88"/>
      <c r="J5" s="89"/>
      <c r="K5" s="88">
        <v>12.450000000000001</v>
      </c>
      <c r="L5" s="89">
        <v>21.299999999999997</v>
      </c>
      <c r="M5" s="86">
        <v>8</v>
      </c>
      <c r="N5" s="87">
        <v>16.299999999999997</v>
      </c>
      <c r="O5" s="86">
        <v>7</v>
      </c>
      <c r="P5" s="87">
        <v>15.3</v>
      </c>
      <c r="Q5" s="90">
        <f t="shared" ref="Q5:Q18" si="0">X23</f>
        <v>39</v>
      </c>
      <c r="R5" s="91">
        <f>COUNTBLANK(C5:P5)/2</f>
        <v>2</v>
      </c>
      <c r="S5" s="19"/>
    </row>
    <row r="6" spans="1:31" ht="17.100000000000001" customHeight="1" x14ac:dyDescent="0.2">
      <c r="A6" s="83" t="s">
        <v>66</v>
      </c>
      <c r="B6" s="34"/>
      <c r="C6" s="86">
        <v>11.3</v>
      </c>
      <c r="D6" s="87">
        <v>17.299999999999997</v>
      </c>
      <c r="E6" s="86"/>
      <c r="F6" s="87"/>
      <c r="G6" s="86">
        <v>8</v>
      </c>
      <c r="H6" s="87">
        <v>16.299999999999997</v>
      </c>
      <c r="I6" s="86">
        <v>13</v>
      </c>
      <c r="J6" s="92">
        <v>21.299999999999997</v>
      </c>
      <c r="K6" s="86">
        <v>13</v>
      </c>
      <c r="L6" s="87">
        <v>21.299999999999997</v>
      </c>
      <c r="M6" s="86">
        <v>15</v>
      </c>
      <c r="N6" s="87">
        <v>21.299999999999997</v>
      </c>
      <c r="O6" s="86">
        <v>16.299999999999997</v>
      </c>
      <c r="P6" s="92">
        <v>20.299999999999997</v>
      </c>
      <c r="Q6" s="93">
        <f t="shared" si="0"/>
        <v>39.25</v>
      </c>
      <c r="R6" s="91">
        <f t="shared" ref="R6:R18" si="1">COUNTBLANK(C6:P6)/2</f>
        <v>1</v>
      </c>
      <c r="S6" s="19"/>
    </row>
    <row r="7" spans="1:31" ht="17.100000000000001" customHeight="1" x14ac:dyDescent="0.2">
      <c r="A7" s="83" t="s">
        <v>67</v>
      </c>
      <c r="B7" s="34"/>
      <c r="C7" s="86"/>
      <c r="D7" s="87"/>
      <c r="E7" s="86">
        <v>8</v>
      </c>
      <c r="F7" s="87">
        <v>16.299999999999997</v>
      </c>
      <c r="G7" s="86">
        <v>13</v>
      </c>
      <c r="H7" s="87">
        <v>21.299999999999997</v>
      </c>
      <c r="I7" s="86">
        <v>8</v>
      </c>
      <c r="J7" s="87">
        <v>16.299999999999997</v>
      </c>
      <c r="K7" s="86"/>
      <c r="L7" s="87"/>
      <c r="M7" s="86">
        <v>8</v>
      </c>
      <c r="N7" s="87">
        <v>16.299999999999997</v>
      </c>
      <c r="O7" s="86">
        <v>11.450000000000001</v>
      </c>
      <c r="P7" s="87">
        <v>20.299999999999997</v>
      </c>
      <c r="Q7" s="93">
        <f t="shared" si="0"/>
        <v>39</v>
      </c>
      <c r="R7" s="91">
        <f t="shared" si="1"/>
        <v>2</v>
      </c>
      <c r="S7" s="19"/>
    </row>
    <row r="8" spans="1:31" ht="17.100000000000001" customHeight="1" x14ac:dyDescent="0.2">
      <c r="A8" s="83" t="s">
        <v>68</v>
      </c>
      <c r="B8" s="34"/>
      <c r="C8" s="86">
        <v>8.3000000000000007</v>
      </c>
      <c r="D8" s="87">
        <v>17</v>
      </c>
      <c r="E8" s="86">
        <v>14</v>
      </c>
      <c r="F8" s="87">
        <v>21.299999999999997</v>
      </c>
      <c r="G8" s="86"/>
      <c r="H8" s="87"/>
      <c r="I8" s="86">
        <v>13</v>
      </c>
      <c r="J8" s="87">
        <v>21.299999999999997</v>
      </c>
      <c r="K8" s="86">
        <v>8</v>
      </c>
      <c r="L8" s="87">
        <v>16.299999999999997</v>
      </c>
      <c r="M8" s="86"/>
      <c r="N8" s="87"/>
      <c r="O8" s="86"/>
      <c r="P8" s="87"/>
      <c r="Q8" s="93">
        <f t="shared" si="0"/>
        <v>30</v>
      </c>
      <c r="R8" s="91">
        <f t="shared" si="1"/>
        <v>3</v>
      </c>
      <c r="S8" s="19"/>
    </row>
    <row r="9" spans="1:31" ht="17.100000000000001" customHeight="1" x14ac:dyDescent="0.2">
      <c r="A9" s="83" t="s">
        <v>69</v>
      </c>
      <c r="B9" s="34"/>
      <c r="C9" s="86" t="s">
        <v>3</v>
      </c>
      <c r="D9" s="87" t="s">
        <v>3</v>
      </c>
      <c r="E9" s="86"/>
      <c r="F9" s="87"/>
      <c r="G9" s="86" t="s">
        <v>3</v>
      </c>
      <c r="H9" s="87" t="s">
        <v>3</v>
      </c>
      <c r="I9" s="86"/>
      <c r="J9" s="87"/>
      <c r="K9" s="86" t="s">
        <v>3</v>
      </c>
      <c r="L9" s="87" t="s">
        <v>3</v>
      </c>
      <c r="M9" s="86"/>
      <c r="N9" s="87"/>
      <c r="O9" s="86" t="s">
        <v>3</v>
      </c>
      <c r="P9" s="87" t="s">
        <v>3</v>
      </c>
      <c r="Q9" s="93">
        <f t="shared" si="0"/>
        <v>0</v>
      </c>
      <c r="R9" s="91">
        <f t="shared" si="1"/>
        <v>3</v>
      </c>
      <c r="S9" s="19"/>
    </row>
    <row r="10" spans="1:31" ht="17.100000000000001" customHeight="1" x14ac:dyDescent="0.2">
      <c r="A10" s="83" t="s">
        <v>70</v>
      </c>
      <c r="B10" s="34"/>
      <c r="C10" s="86">
        <v>11.3</v>
      </c>
      <c r="D10" s="87">
        <v>17.299999999999997</v>
      </c>
      <c r="E10" s="86"/>
      <c r="F10" s="87"/>
      <c r="G10" s="86"/>
      <c r="H10" s="87"/>
      <c r="I10" s="86">
        <v>8</v>
      </c>
      <c r="J10" s="87">
        <v>16.299999999999997</v>
      </c>
      <c r="K10" s="86"/>
      <c r="L10" s="87"/>
      <c r="M10" s="86">
        <v>12.450000000000001</v>
      </c>
      <c r="N10" s="87">
        <v>21.299999999999997</v>
      </c>
      <c r="O10" s="86">
        <v>11.3</v>
      </c>
      <c r="P10" s="87">
        <v>20.299999999999997</v>
      </c>
      <c r="Q10" s="93">
        <f t="shared" si="0"/>
        <v>30</v>
      </c>
      <c r="R10" s="91">
        <f t="shared" si="1"/>
        <v>3</v>
      </c>
      <c r="S10" s="19"/>
    </row>
    <row r="11" spans="1:31" ht="17.100000000000001" customHeight="1" x14ac:dyDescent="0.2">
      <c r="A11" s="83" t="s">
        <v>71</v>
      </c>
      <c r="B11" s="34"/>
      <c r="C11" s="86">
        <v>8.3000000000000007</v>
      </c>
      <c r="D11" s="87">
        <v>17</v>
      </c>
      <c r="E11" s="86">
        <v>13</v>
      </c>
      <c r="F11" s="87">
        <v>21.299999999999997</v>
      </c>
      <c r="G11" s="86"/>
      <c r="H11" s="87"/>
      <c r="I11" s="86">
        <v>8</v>
      </c>
      <c r="J11" s="87">
        <v>16.299999999999997</v>
      </c>
      <c r="K11" s="86">
        <v>8</v>
      </c>
      <c r="L11" s="87">
        <v>16.299999999999997</v>
      </c>
      <c r="M11" s="86">
        <v>8</v>
      </c>
      <c r="N11" s="87">
        <v>16.449999999999996</v>
      </c>
      <c r="O11" s="86"/>
      <c r="P11" s="87"/>
      <c r="Q11" s="93">
        <f t="shared" si="0"/>
        <v>39</v>
      </c>
      <c r="R11" s="91">
        <f t="shared" si="1"/>
        <v>2</v>
      </c>
      <c r="S11" s="19"/>
    </row>
    <row r="12" spans="1:31" ht="17.100000000000001" customHeight="1" x14ac:dyDescent="0.2">
      <c r="A12" s="83" t="s">
        <v>72</v>
      </c>
      <c r="B12" s="34"/>
      <c r="C12" s="86" t="s">
        <v>63</v>
      </c>
      <c r="D12" s="87" t="s">
        <v>63</v>
      </c>
      <c r="E12" s="86"/>
      <c r="F12" s="87"/>
      <c r="G12" s="86"/>
      <c r="H12" s="87"/>
      <c r="I12" s="86" t="s">
        <v>63</v>
      </c>
      <c r="J12" s="87" t="s">
        <v>63</v>
      </c>
      <c r="K12" s="86"/>
      <c r="L12" s="87"/>
      <c r="M12" s="86" t="s">
        <v>63</v>
      </c>
      <c r="N12" s="87" t="s">
        <v>63</v>
      </c>
      <c r="O12" s="86" t="s">
        <v>63</v>
      </c>
      <c r="P12" s="87" t="s">
        <v>63</v>
      </c>
      <c r="Q12" s="93">
        <f t="shared" si="0"/>
        <v>0</v>
      </c>
      <c r="R12" s="91">
        <f t="shared" si="1"/>
        <v>3</v>
      </c>
      <c r="S12" s="19"/>
    </row>
    <row r="13" spans="1:31" ht="17.100000000000001" customHeight="1" x14ac:dyDescent="0.2">
      <c r="A13" s="83" t="s">
        <v>73</v>
      </c>
      <c r="B13" s="34"/>
      <c r="C13" s="86" t="s">
        <v>3</v>
      </c>
      <c r="D13" s="87" t="s">
        <v>3</v>
      </c>
      <c r="E13" s="86"/>
      <c r="F13" s="87"/>
      <c r="G13" s="86" t="s">
        <v>6</v>
      </c>
      <c r="H13" s="87" t="s">
        <v>6</v>
      </c>
      <c r="I13" s="86"/>
      <c r="J13" s="87"/>
      <c r="K13" s="86"/>
      <c r="L13" s="87"/>
      <c r="M13" s="86" t="s">
        <v>6</v>
      </c>
      <c r="N13" s="87" t="s">
        <v>6</v>
      </c>
      <c r="O13" s="86" t="s">
        <v>6</v>
      </c>
      <c r="P13" s="87" t="s">
        <v>6</v>
      </c>
      <c r="Q13" s="93">
        <f t="shared" si="0"/>
        <v>0</v>
      </c>
      <c r="R13" s="91">
        <f t="shared" si="1"/>
        <v>3</v>
      </c>
      <c r="S13" s="19"/>
    </row>
    <row r="14" spans="1:31" ht="17.100000000000001" customHeight="1" x14ac:dyDescent="0.2">
      <c r="A14" s="83" t="s">
        <v>75</v>
      </c>
      <c r="B14" s="34"/>
      <c r="C14" s="86">
        <v>8.3000000000000007</v>
      </c>
      <c r="D14" s="87">
        <v>17</v>
      </c>
      <c r="E14" s="86">
        <v>12.450000000000001</v>
      </c>
      <c r="F14" s="87">
        <v>21.299999999999997</v>
      </c>
      <c r="G14" s="86">
        <v>12.450000000000001</v>
      </c>
      <c r="H14" s="87">
        <v>21.299999999999997</v>
      </c>
      <c r="I14" s="86"/>
      <c r="J14" s="87"/>
      <c r="K14" s="86">
        <v>8</v>
      </c>
      <c r="L14" s="87">
        <v>16</v>
      </c>
      <c r="M14" s="86"/>
      <c r="N14" s="87"/>
      <c r="O14" s="86">
        <v>14.3</v>
      </c>
      <c r="P14" s="87">
        <v>20.299999999999997</v>
      </c>
      <c r="Q14" s="93">
        <f t="shared" si="0"/>
        <v>37</v>
      </c>
      <c r="R14" s="91">
        <f t="shared" si="1"/>
        <v>2</v>
      </c>
      <c r="S14" s="19"/>
    </row>
    <row r="15" spans="1:31" ht="17.100000000000001" customHeight="1" x14ac:dyDescent="0.2">
      <c r="A15" s="83" t="s">
        <v>74</v>
      </c>
      <c r="B15" s="34"/>
      <c r="C15" s="86"/>
      <c r="D15" s="87"/>
      <c r="E15" s="86"/>
      <c r="F15" s="87"/>
      <c r="G15" s="86"/>
      <c r="H15" s="87"/>
      <c r="I15" s="86"/>
      <c r="J15" s="87"/>
      <c r="K15" s="86"/>
      <c r="L15" s="87"/>
      <c r="M15" s="86"/>
      <c r="N15" s="87"/>
      <c r="O15" s="86"/>
      <c r="P15" s="87"/>
      <c r="Q15" s="93">
        <f t="shared" si="0"/>
        <v>0</v>
      </c>
      <c r="R15" s="91">
        <f t="shared" si="1"/>
        <v>7</v>
      </c>
      <c r="S15" s="19"/>
    </row>
    <row r="16" spans="1:31" ht="17.100000000000001" customHeight="1" x14ac:dyDescent="0.2">
      <c r="A16" s="84"/>
      <c r="B16" s="34"/>
      <c r="C16" s="86"/>
      <c r="D16" s="92"/>
      <c r="E16" s="86"/>
      <c r="F16" s="92"/>
      <c r="G16" s="86"/>
      <c r="H16" s="92"/>
      <c r="I16" s="86"/>
      <c r="J16" s="92"/>
      <c r="K16" s="86"/>
      <c r="L16" s="92"/>
      <c r="M16" s="86"/>
      <c r="N16" s="92"/>
      <c r="O16" s="86"/>
      <c r="P16" s="92"/>
      <c r="Q16" s="93">
        <f t="shared" si="0"/>
        <v>0</v>
      </c>
      <c r="R16" s="91">
        <f t="shared" si="1"/>
        <v>7</v>
      </c>
      <c r="S16" s="19"/>
    </row>
    <row r="17" spans="1:31" ht="17.100000000000001" customHeight="1" x14ac:dyDescent="0.2">
      <c r="A17" s="84"/>
      <c r="B17" s="34"/>
      <c r="C17" s="86"/>
      <c r="D17" s="92"/>
      <c r="E17" s="86"/>
      <c r="F17" s="92"/>
      <c r="G17" s="86"/>
      <c r="H17" s="92"/>
      <c r="I17" s="86"/>
      <c r="J17" s="92"/>
      <c r="K17" s="86"/>
      <c r="L17" s="92"/>
      <c r="M17" s="86"/>
      <c r="N17" s="92"/>
      <c r="O17" s="86"/>
      <c r="P17" s="92"/>
      <c r="Q17" s="93">
        <f t="shared" si="0"/>
        <v>0</v>
      </c>
      <c r="R17" s="91">
        <f t="shared" si="1"/>
        <v>7</v>
      </c>
      <c r="S17" s="19"/>
    </row>
    <row r="18" spans="1:31" ht="17.100000000000001" customHeight="1" thickBot="1" x14ac:dyDescent="0.25">
      <c r="A18" s="85"/>
      <c r="B18" s="35"/>
      <c r="C18" s="94"/>
      <c r="D18" s="95"/>
      <c r="E18" s="94"/>
      <c r="F18" s="95"/>
      <c r="G18" s="94"/>
      <c r="H18" s="95"/>
      <c r="I18" s="94"/>
      <c r="J18" s="95"/>
      <c r="K18" s="94"/>
      <c r="L18" s="95"/>
      <c r="M18" s="94"/>
      <c r="N18" s="95"/>
      <c r="O18" s="94"/>
      <c r="P18" s="95"/>
      <c r="Q18" s="96">
        <f t="shared" si="0"/>
        <v>0</v>
      </c>
      <c r="R18" s="97">
        <f t="shared" si="1"/>
        <v>7</v>
      </c>
      <c r="S18" s="19"/>
    </row>
    <row r="19" spans="1:31" ht="17.100000000000001" customHeight="1" x14ac:dyDescent="0.2">
      <c r="A19" s="18" t="s">
        <v>18</v>
      </c>
      <c r="B19" s="36">
        <f>SUM(B5:B18)</f>
        <v>0</v>
      </c>
      <c r="C19" s="105">
        <f>E37</f>
        <v>35.25</v>
      </c>
      <c r="D19" s="105"/>
      <c r="E19" s="105">
        <f>H37</f>
        <v>38</v>
      </c>
      <c r="F19" s="105"/>
      <c r="G19" s="105">
        <f>K37</f>
        <v>31.25</v>
      </c>
      <c r="H19" s="105"/>
      <c r="I19" s="105">
        <f>N37</f>
        <v>38.75</v>
      </c>
      <c r="J19" s="105"/>
      <c r="K19" s="105">
        <f>Q37</f>
        <v>38.5</v>
      </c>
      <c r="L19" s="105"/>
      <c r="M19" s="105">
        <f>T37</f>
        <v>37.5</v>
      </c>
      <c r="N19" s="105"/>
      <c r="O19" s="105">
        <f>W37</f>
        <v>34</v>
      </c>
      <c r="P19" s="105"/>
      <c r="Q19" s="38">
        <f>SUM(Q5:Q18)</f>
        <v>253.25</v>
      </c>
      <c r="R19" s="20"/>
      <c r="S19" s="19"/>
      <c r="T19" s="19"/>
    </row>
    <row r="20" spans="1:31" ht="17.100000000000001" customHeight="1" x14ac:dyDescent="0.2">
      <c r="A20" s="18" t="s">
        <v>28</v>
      </c>
      <c r="B20" s="36"/>
      <c r="C20" s="106">
        <f>COUNTA(D5:D15)-COUNTIF(D5:D15,"H")-COUNTIF(D5:D15,"T")-COUNTIF(D5:D15,"S")-COUNTIF(D5:D15,"AA")-COUNTIF(D5:D15,"AU")-COUNTIF(D5:D15,"FI")-COUNTIF(D5:D15,"HOS")-COUNTIF(D5:D15,"GD")</f>
        <v>5</v>
      </c>
      <c r="D20" s="106"/>
      <c r="E20" s="106">
        <f t="shared" ref="E20" si="2">COUNTA(F5:F15)-COUNTIF(F5:F15,"H")-COUNTIF(F5:F15,"T")-COUNTIF(F5:F15,"S")-COUNTIF(F5:F15,"AA")-COUNTIF(F5:F15,"AU")-COUNTIF(F5:F15,"FI")-COUNTIF(F5:F15,"HOS")-COUNTIF(F5:F15,"GD")</f>
        <v>5</v>
      </c>
      <c r="F20" s="106"/>
      <c r="G20" s="106">
        <f t="shared" ref="G20" si="3">COUNTA(H5:H15)-COUNTIF(H5:H15,"H")-COUNTIF(H5:H15,"T")-COUNTIF(H5:H15,"S")-COUNTIF(H5:H15,"AA")-COUNTIF(H5:H15,"AU")-COUNTIF(H5:H15,"FI")-COUNTIF(H5:H15,"HOS")-COUNTIF(H5:H15,"GD")</f>
        <v>4</v>
      </c>
      <c r="H20" s="106"/>
      <c r="I20" s="106">
        <f t="shared" ref="I20" si="4">COUNTA(J5:J15)-COUNTIF(J5:J15,"H")-COUNTIF(J5:J15,"T")-COUNTIF(J5:J15,"S")-COUNTIF(J5:J15,"AA")-COUNTIF(J5:J15,"AU")-COUNTIF(J5:J15,"FI")-COUNTIF(J5:J15,"HOS")-COUNTIF(J5:J15,"GD")</f>
        <v>5</v>
      </c>
      <c r="J20" s="106"/>
      <c r="K20" s="106">
        <f t="shared" ref="K20" si="5">COUNTA(L5:L15)-COUNTIF(L5:L15,"H")-COUNTIF(L5:L15,"T")-COUNTIF(L5:L15,"S")-COUNTIF(L5:L15,"AA")-COUNTIF(L5:L15,"AU")-COUNTIF(L5:L15,"FI")-COUNTIF(L5:L15,"HOS")-COUNTIF(L5:L15,"GD")</f>
        <v>5</v>
      </c>
      <c r="L20" s="106"/>
      <c r="M20" s="106">
        <f t="shared" ref="M20" si="6">COUNTA(N5:N15)-COUNTIF(N5:N15,"H")-COUNTIF(N5:N15,"T")-COUNTIF(N5:N15,"S")-COUNTIF(N5:N15,"AA")-COUNTIF(N5:N15,"AU")-COUNTIF(N5:N15,"FI")-COUNTIF(N5:N15,"HOS")-COUNTIF(N5:N15,"GD")</f>
        <v>5</v>
      </c>
      <c r="N20" s="106"/>
      <c r="O20" s="106">
        <f t="shared" ref="O20" si="7">COUNTA(P5:P15)-COUNTIF(P5:P15,"H")-COUNTIF(P5:P15,"T")-COUNTIF(P5:P15,"S")-COUNTIF(P5:P15,"AA")-COUNTIF(P5:P15,"AU")-COUNTIF(P5:P15,"FI")-COUNTIF(P5:P15,"HOS")-COUNTIF(P5:P15,"GD")</f>
        <v>5</v>
      </c>
      <c r="P20" s="106"/>
      <c r="Q20" s="22"/>
      <c r="R20" s="23"/>
      <c r="S20" s="24"/>
      <c r="T20" s="24"/>
    </row>
    <row r="21" spans="1:31" ht="17.100000000000001" customHeight="1" x14ac:dyDescent="0.2">
      <c r="A21" s="18" t="s">
        <v>19</v>
      </c>
      <c r="B21" s="36"/>
      <c r="C21" s="27"/>
      <c r="D21" s="21"/>
      <c r="E21" s="27"/>
      <c r="F21" s="21"/>
      <c r="G21" s="27"/>
      <c r="H21" s="21"/>
      <c r="I21" s="27"/>
      <c r="J21" s="21"/>
      <c r="K21" s="27"/>
      <c r="L21" s="21"/>
      <c r="M21" s="28"/>
      <c r="N21" s="28"/>
      <c r="O21" s="27"/>
      <c r="P21" s="21"/>
      <c r="Q21" s="39"/>
      <c r="R21" s="25"/>
      <c r="S21" s="26"/>
      <c r="T21" s="26"/>
      <c r="U21" s="17"/>
      <c r="V21" s="17"/>
    </row>
    <row r="22" spans="1:31" hidden="1" x14ac:dyDescent="0.2">
      <c r="C22" s="104" t="s">
        <v>20</v>
      </c>
      <c r="D22" s="104"/>
      <c r="E22" s="104"/>
      <c r="F22" s="104" t="s">
        <v>21</v>
      </c>
      <c r="G22" s="104"/>
      <c r="H22" s="104"/>
      <c r="I22" s="104" t="s">
        <v>22</v>
      </c>
      <c r="J22" s="104"/>
      <c r="K22" s="104"/>
      <c r="L22" s="104" t="s">
        <v>23</v>
      </c>
      <c r="M22" s="104"/>
      <c r="N22" s="104"/>
      <c r="O22" s="104" t="s">
        <v>24</v>
      </c>
      <c r="P22" s="104"/>
      <c r="Q22" s="103"/>
      <c r="R22" s="103" t="s">
        <v>25</v>
      </c>
      <c r="S22" s="103"/>
      <c r="T22" s="103"/>
      <c r="U22" s="103" t="s">
        <v>26</v>
      </c>
      <c r="V22" s="103"/>
      <c r="W22" s="103"/>
      <c r="X22" s="13" t="s">
        <v>27</v>
      </c>
      <c r="AE22" s="13"/>
    </row>
    <row r="23" spans="1:31" hidden="1" x14ac:dyDescent="0.2">
      <c r="A23" s="17"/>
      <c r="B23" s="37"/>
      <c r="C23" s="29">
        <f>VLOOKUP(C5,BUDGET!$B:$C,2,)</f>
        <v>0</v>
      </c>
      <c r="D23" s="29">
        <f>VLOOKUP(D5,BUDGET!$B:$C,2,)</f>
        <v>0</v>
      </c>
      <c r="E23" s="30">
        <f t="shared" ref="E23:E36" si="8">IF(D23-C23&gt;7,D23-C23-0.75,IF(D23-C23&gt;6,D23-C23-0.5,IF(D23-C23&lt;=6,D23-C23,FALSE)))</f>
        <v>0</v>
      </c>
      <c r="F23" s="29">
        <f>VLOOKUP(E5,BUDGET!$B:$C,2,)</f>
        <v>8</v>
      </c>
      <c r="G23" s="29">
        <f>VLOOKUP(F5,BUDGET!$B:$C,2,)</f>
        <v>16.5</v>
      </c>
      <c r="H23" s="30">
        <f t="shared" ref="H23:H36" si="9">IF(G23-F23&gt;7,G23-F23-0.75,IF(G23-F23&gt;6,G23-F23-0.5,IF(G23-F23&lt;=6,G23-F23,FALSE)))</f>
        <v>7.75</v>
      </c>
      <c r="I23" s="29">
        <f>VLOOKUP(G5,BUDGET!$B:$C,2,)</f>
        <v>8</v>
      </c>
      <c r="J23" s="29">
        <f>VLOOKUP(H5,BUDGET!$B:$C,2,)</f>
        <v>16.5</v>
      </c>
      <c r="K23" s="30">
        <f t="shared" ref="K23:K36" si="10">IF(J23-I23&gt;7,J23-I23-0.75,IF(J23-I23&gt;6,J23-I23-0.5,IF(J23-I23&lt;=6,J23-I23,FALSE)))</f>
        <v>7.75</v>
      </c>
      <c r="L23" s="29">
        <f>VLOOKUP(I5,BUDGET!$B:$C,2,)</f>
        <v>0</v>
      </c>
      <c r="M23" s="29">
        <f>VLOOKUP(J5,BUDGET!$B:$C,2,)</f>
        <v>0</v>
      </c>
      <c r="N23" s="30">
        <f t="shared" ref="N23:N36" si="11">IF(M23-L23&gt;7,M23-L23-0.75,IF(M23-L23&gt;6,M23-L23-0.5,IF(M23-L23&lt;=6,M23-L23,FALSE)))</f>
        <v>0</v>
      </c>
      <c r="O23" s="29">
        <f>VLOOKUP(K5,BUDGET!$B:$C,2,)</f>
        <v>12.75</v>
      </c>
      <c r="P23" s="29">
        <f>VLOOKUP(L5,BUDGET!$B:$C,2,)</f>
        <v>21.5</v>
      </c>
      <c r="Q23" s="30">
        <f t="shared" ref="Q23:Q36" si="12">IF(P23-O23&gt;7,P23-O23-0.75,IF(P23-O23&gt;6,P23-O23-0.5,IF(P23-O23&lt;=6,P23-O23,FALSE)))</f>
        <v>8</v>
      </c>
      <c r="R23" s="29">
        <f>VLOOKUP(M5,BUDGET!$B:$C,2,)</f>
        <v>8</v>
      </c>
      <c r="S23" s="29">
        <f>VLOOKUP(N5,BUDGET!$B:$C,2,)</f>
        <v>16.5</v>
      </c>
      <c r="T23" s="30">
        <f t="shared" ref="T23:T36" si="13">IF(S23-R23&gt;7,S23-R23-0.75,IF(S23-R23&gt;6,S23-R23-0.5,IF(S23-R23&lt;=6,S23-R23,FALSE)))</f>
        <v>7.75</v>
      </c>
      <c r="U23" s="29">
        <f>VLOOKUP(O5,BUDGET!$B:$C,2,)</f>
        <v>7</v>
      </c>
      <c r="V23" s="29">
        <f>VLOOKUP(P5,BUDGET!$B:$C,2,)</f>
        <v>15.5</v>
      </c>
      <c r="W23" s="30">
        <f t="shared" ref="W23:W36" si="14">IF(V23-U23&gt;7,V23-U23-0.75,IF(V23-U23&gt;6,V23-U23-0.5,IF(V23-U23&lt;=6,V23-U23,FALSE)))</f>
        <v>7.75</v>
      </c>
      <c r="X23" s="13">
        <f t="shared" ref="X23:X37" si="15">E23+H23+K23+N23+Q23+T23+W23</f>
        <v>39</v>
      </c>
      <c r="AE23" s="13"/>
    </row>
    <row r="24" spans="1:31" hidden="1" x14ac:dyDescent="0.2">
      <c r="A24" s="17"/>
      <c r="B24" s="37"/>
      <c r="C24" s="29">
        <f>VLOOKUP(C6,BUDGET!$B:$C,2,)</f>
        <v>11.5</v>
      </c>
      <c r="D24" s="29">
        <f>VLOOKUP(D6,BUDGET!$B:$C,2,)</f>
        <v>17.5</v>
      </c>
      <c r="E24" s="30">
        <f t="shared" si="8"/>
        <v>6</v>
      </c>
      <c r="F24" s="29">
        <f>VLOOKUP(E6,BUDGET!$B:$C,2,)</f>
        <v>0</v>
      </c>
      <c r="G24" s="29">
        <f>VLOOKUP(F6,BUDGET!$B:$C,2,)</f>
        <v>0</v>
      </c>
      <c r="H24" s="30">
        <f t="shared" si="9"/>
        <v>0</v>
      </c>
      <c r="I24" s="29">
        <f>VLOOKUP(G6,BUDGET!$B:$C,2,)</f>
        <v>8</v>
      </c>
      <c r="J24" s="29">
        <f>VLOOKUP(H6,BUDGET!$B:$C,2,)</f>
        <v>16.5</v>
      </c>
      <c r="K24" s="30">
        <f t="shared" si="10"/>
        <v>7.75</v>
      </c>
      <c r="L24" s="29">
        <f>VLOOKUP(I6,BUDGET!$B:$C,2,)</f>
        <v>13</v>
      </c>
      <c r="M24" s="29">
        <f>VLOOKUP(J6,BUDGET!$B:$C,2,)</f>
        <v>21.5</v>
      </c>
      <c r="N24" s="30">
        <f t="shared" si="11"/>
        <v>7.75</v>
      </c>
      <c r="O24" s="29">
        <f>VLOOKUP(K6,BUDGET!$B:$C,2,)</f>
        <v>13</v>
      </c>
      <c r="P24" s="29">
        <f>VLOOKUP(L6,BUDGET!$B:$C,2,)</f>
        <v>21.5</v>
      </c>
      <c r="Q24" s="30">
        <f t="shared" si="12"/>
        <v>7.75</v>
      </c>
      <c r="R24" s="29">
        <f>VLOOKUP(M6,BUDGET!$B:$C,2,)</f>
        <v>15</v>
      </c>
      <c r="S24" s="29">
        <f>VLOOKUP(N6,BUDGET!$B:$C,2,)</f>
        <v>21.5</v>
      </c>
      <c r="T24" s="30">
        <f t="shared" si="13"/>
        <v>6</v>
      </c>
      <c r="U24" s="29">
        <f>VLOOKUP(O6,BUDGET!$B:$C,2,)</f>
        <v>16.5</v>
      </c>
      <c r="V24" s="29">
        <f>VLOOKUP(P6,BUDGET!$B:$C,2,)</f>
        <v>20.5</v>
      </c>
      <c r="W24" s="30">
        <f t="shared" si="14"/>
        <v>4</v>
      </c>
      <c r="X24" s="13">
        <f t="shared" si="15"/>
        <v>39.25</v>
      </c>
      <c r="AE24" s="13"/>
    </row>
    <row r="25" spans="1:31" hidden="1" x14ac:dyDescent="0.2">
      <c r="C25" s="29">
        <f>VLOOKUP(C7,BUDGET!$B:$C,2,)</f>
        <v>0</v>
      </c>
      <c r="D25" s="29">
        <f>VLOOKUP(D7,BUDGET!$B:$C,2,)</f>
        <v>0</v>
      </c>
      <c r="E25" s="30">
        <f t="shared" si="8"/>
        <v>0</v>
      </c>
      <c r="F25" s="29">
        <f>VLOOKUP(E7,BUDGET!$B:$C,2,)</f>
        <v>8</v>
      </c>
      <c r="G25" s="29">
        <f>VLOOKUP(F7,BUDGET!$B:$C,2,)</f>
        <v>16.5</v>
      </c>
      <c r="H25" s="30">
        <f t="shared" si="9"/>
        <v>7.75</v>
      </c>
      <c r="I25" s="29">
        <f>VLOOKUP(G7,BUDGET!$B:$C,2,)</f>
        <v>13</v>
      </c>
      <c r="J25" s="29">
        <f>VLOOKUP(H7,BUDGET!$B:$C,2,)</f>
        <v>21.5</v>
      </c>
      <c r="K25" s="30">
        <f t="shared" si="10"/>
        <v>7.75</v>
      </c>
      <c r="L25" s="29">
        <f>VLOOKUP(I7,BUDGET!$B:$C,2,)</f>
        <v>8</v>
      </c>
      <c r="M25" s="29">
        <f>VLOOKUP(J7,BUDGET!$B:$C,2,)</f>
        <v>16.5</v>
      </c>
      <c r="N25" s="30">
        <f t="shared" si="11"/>
        <v>7.75</v>
      </c>
      <c r="O25" s="29">
        <f>VLOOKUP(K7,BUDGET!$B:$C,2,)</f>
        <v>0</v>
      </c>
      <c r="P25" s="29">
        <f>VLOOKUP(L7,BUDGET!$B:$C,2,)</f>
        <v>0</v>
      </c>
      <c r="Q25" s="30">
        <f t="shared" si="12"/>
        <v>0</v>
      </c>
      <c r="R25" s="29">
        <f>VLOOKUP(M7,BUDGET!$B:$C,2,)</f>
        <v>8</v>
      </c>
      <c r="S25" s="29">
        <f>VLOOKUP(N7,BUDGET!$B:$C,2,)</f>
        <v>16.5</v>
      </c>
      <c r="T25" s="30">
        <f t="shared" si="13"/>
        <v>7.75</v>
      </c>
      <c r="U25" s="29">
        <f>VLOOKUP(O7,BUDGET!$B:$C,2,)</f>
        <v>11.75</v>
      </c>
      <c r="V25" s="29">
        <f>VLOOKUP(P7,BUDGET!$B:$C,2,)</f>
        <v>20.5</v>
      </c>
      <c r="W25" s="30">
        <f t="shared" si="14"/>
        <v>8</v>
      </c>
      <c r="X25" s="13">
        <f t="shared" si="15"/>
        <v>39</v>
      </c>
      <c r="AE25" s="13"/>
    </row>
    <row r="26" spans="1:31" hidden="1" x14ac:dyDescent="0.2">
      <c r="C26" s="29">
        <f>VLOOKUP(C8,BUDGET!$B:$C,2,)</f>
        <v>8.5</v>
      </c>
      <c r="D26" s="29">
        <f>VLOOKUP(D8,BUDGET!$B:$C,2,)</f>
        <v>17</v>
      </c>
      <c r="E26" s="30">
        <f t="shared" si="8"/>
        <v>7.75</v>
      </c>
      <c r="F26" s="29">
        <f>VLOOKUP(E8,BUDGET!$B:$C,2,)</f>
        <v>14</v>
      </c>
      <c r="G26" s="29">
        <f>VLOOKUP(F8,BUDGET!$B:$C,2,)</f>
        <v>21.5</v>
      </c>
      <c r="H26" s="30">
        <f t="shared" si="9"/>
        <v>6.75</v>
      </c>
      <c r="I26" s="29">
        <f>VLOOKUP(G8,BUDGET!$B:$C,2,)</f>
        <v>0</v>
      </c>
      <c r="J26" s="29">
        <f>VLOOKUP(H8,BUDGET!$B:$C,2,)</f>
        <v>0</v>
      </c>
      <c r="K26" s="30">
        <f t="shared" si="10"/>
        <v>0</v>
      </c>
      <c r="L26" s="29">
        <f>VLOOKUP(I8,BUDGET!$B:$C,2,)</f>
        <v>13</v>
      </c>
      <c r="M26" s="29">
        <f>VLOOKUP(J8,BUDGET!$B:$C,2,)</f>
        <v>21.5</v>
      </c>
      <c r="N26" s="30">
        <f t="shared" si="11"/>
        <v>7.75</v>
      </c>
      <c r="O26" s="29">
        <f>VLOOKUP(K8,BUDGET!$B:$C,2,)</f>
        <v>8</v>
      </c>
      <c r="P26" s="29">
        <f>VLOOKUP(L8,BUDGET!$B:$C,2,)</f>
        <v>16.5</v>
      </c>
      <c r="Q26" s="30">
        <f t="shared" si="12"/>
        <v>7.75</v>
      </c>
      <c r="R26" s="29">
        <f>VLOOKUP(M8,BUDGET!$B:$C,2,)</f>
        <v>0</v>
      </c>
      <c r="S26" s="29">
        <f>VLOOKUP(N8,BUDGET!$B:$C,2,)</f>
        <v>0</v>
      </c>
      <c r="T26" s="30">
        <f t="shared" si="13"/>
        <v>0</v>
      </c>
      <c r="U26" s="29">
        <f>VLOOKUP(O8,BUDGET!$B:$C,2,)</f>
        <v>0</v>
      </c>
      <c r="V26" s="29">
        <f>VLOOKUP(P8,BUDGET!$B:$C,2,)</f>
        <v>0</v>
      </c>
      <c r="W26" s="30">
        <f t="shared" si="14"/>
        <v>0</v>
      </c>
      <c r="X26" s="13">
        <f t="shared" si="15"/>
        <v>30</v>
      </c>
      <c r="AE26" s="13"/>
    </row>
    <row r="27" spans="1:31" hidden="1" x14ac:dyDescent="0.2">
      <c r="C27" s="29">
        <f>VLOOKUP(C9,BUDGET!$B:$C,2,)</f>
        <v>0</v>
      </c>
      <c r="D27" s="29">
        <f>VLOOKUP(D9,BUDGET!$B:$C,2,)</f>
        <v>0</v>
      </c>
      <c r="E27" s="30">
        <f t="shared" si="8"/>
        <v>0</v>
      </c>
      <c r="F27" s="29">
        <f>VLOOKUP(E9,BUDGET!$B:$C,2,)</f>
        <v>0</v>
      </c>
      <c r="G27" s="29">
        <f>VLOOKUP(F9,BUDGET!$B:$C,2,)</f>
        <v>0</v>
      </c>
      <c r="H27" s="30">
        <f t="shared" si="9"/>
        <v>0</v>
      </c>
      <c r="I27" s="29">
        <f>VLOOKUP(G9,BUDGET!$B:$C,2,)</f>
        <v>0</v>
      </c>
      <c r="J27" s="29">
        <f>VLOOKUP(H9,BUDGET!$B:$C,2,)</f>
        <v>0</v>
      </c>
      <c r="K27" s="30">
        <f t="shared" si="10"/>
        <v>0</v>
      </c>
      <c r="L27" s="29">
        <f>VLOOKUP(I9,BUDGET!$B:$C,2,)</f>
        <v>0</v>
      </c>
      <c r="M27" s="29">
        <f>VLOOKUP(J9,BUDGET!$B:$C,2,)</f>
        <v>0</v>
      </c>
      <c r="N27" s="30">
        <f t="shared" si="11"/>
        <v>0</v>
      </c>
      <c r="O27" s="29">
        <f>VLOOKUP(K9,BUDGET!$B:$C,2,)</f>
        <v>0</v>
      </c>
      <c r="P27" s="29">
        <f>VLOOKUP(L9,BUDGET!$B:$C,2,)</f>
        <v>0</v>
      </c>
      <c r="Q27" s="30">
        <f t="shared" si="12"/>
        <v>0</v>
      </c>
      <c r="R27" s="29">
        <f>VLOOKUP(M9,BUDGET!$B:$C,2,)</f>
        <v>0</v>
      </c>
      <c r="S27" s="29">
        <f>VLOOKUP(N9,BUDGET!$B:$C,2,)</f>
        <v>0</v>
      </c>
      <c r="T27" s="30">
        <f t="shared" si="13"/>
        <v>0</v>
      </c>
      <c r="U27" s="29">
        <f>VLOOKUP(O9,BUDGET!$B:$C,2,)</f>
        <v>0</v>
      </c>
      <c r="V27" s="29">
        <f>VLOOKUP(P9,BUDGET!$B:$C,2,)</f>
        <v>0</v>
      </c>
      <c r="W27" s="30">
        <f t="shared" si="14"/>
        <v>0</v>
      </c>
      <c r="X27" s="13">
        <f t="shared" si="15"/>
        <v>0</v>
      </c>
      <c r="AE27" s="13"/>
    </row>
    <row r="28" spans="1:31" hidden="1" x14ac:dyDescent="0.2">
      <c r="C28" s="29">
        <f>VLOOKUP(C10,BUDGET!$B:$C,2,)</f>
        <v>11.5</v>
      </c>
      <c r="D28" s="29">
        <f>VLOOKUP(D10,BUDGET!$B:$C,2,)</f>
        <v>17.5</v>
      </c>
      <c r="E28" s="30">
        <f t="shared" si="8"/>
        <v>6</v>
      </c>
      <c r="F28" s="29">
        <f>VLOOKUP(E10,BUDGET!$B:$C,2,)</f>
        <v>0</v>
      </c>
      <c r="G28" s="29">
        <f>VLOOKUP(F10,BUDGET!$B:$C,2,)</f>
        <v>0</v>
      </c>
      <c r="H28" s="30">
        <f t="shared" si="9"/>
        <v>0</v>
      </c>
      <c r="I28" s="29">
        <f>VLOOKUP(G10,BUDGET!$B:$C,2,)</f>
        <v>0</v>
      </c>
      <c r="J28" s="29">
        <f>VLOOKUP(H10,BUDGET!$B:$C,2,)</f>
        <v>0</v>
      </c>
      <c r="K28" s="30">
        <f t="shared" si="10"/>
        <v>0</v>
      </c>
      <c r="L28" s="29">
        <f>VLOOKUP(I10,BUDGET!$B:$C,2,)</f>
        <v>8</v>
      </c>
      <c r="M28" s="29">
        <f>VLOOKUP(J10,BUDGET!$B:$C,2,)</f>
        <v>16.5</v>
      </c>
      <c r="N28" s="30">
        <f t="shared" si="11"/>
        <v>7.75</v>
      </c>
      <c r="O28" s="29">
        <f>VLOOKUP(K10,BUDGET!$B:$C,2,)</f>
        <v>0</v>
      </c>
      <c r="P28" s="29">
        <f>VLOOKUP(L10,BUDGET!$B:$C,2,)</f>
        <v>0</v>
      </c>
      <c r="Q28" s="30">
        <f t="shared" si="12"/>
        <v>0</v>
      </c>
      <c r="R28" s="29">
        <f>VLOOKUP(M10,BUDGET!$B:$C,2,)</f>
        <v>12.75</v>
      </c>
      <c r="S28" s="29">
        <f>VLOOKUP(N10,BUDGET!$B:$C,2,)</f>
        <v>21.5</v>
      </c>
      <c r="T28" s="30">
        <f t="shared" si="13"/>
        <v>8</v>
      </c>
      <c r="U28" s="29">
        <f>VLOOKUP(O10,BUDGET!$B:$C,2,)</f>
        <v>11.5</v>
      </c>
      <c r="V28" s="29">
        <f>VLOOKUP(P10,BUDGET!$B:$C,2,)</f>
        <v>20.5</v>
      </c>
      <c r="W28" s="30">
        <f t="shared" si="14"/>
        <v>8.25</v>
      </c>
      <c r="X28" s="13">
        <f t="shared" si="15"/>
        <v>30</v>
      </c>
      <c r="AE28" s="13"/>
    </row>
    <row r="29" spans="1:31" hidden="1" x14ac:dyDescent="0.2">
      <c r="C29" s="29">
        <f>VLOOKUP(C11,BUDGET!$B:$C,2,)</f>
        <v>8.5</v>
      </c>
      <c r="D29" s="29">
        <f>VLOOKUP(D11,BUDGET!$B:$C,2,)</f>
        <v>17</v>
      </c>
      <c r="E29" s="30">
        <f t="shared" si="8"/>
        <v>7.75</v>
      </c>
      <c r="F29" s="29">
        <f>VLOOKUP(E11,BUDGET!$B:$C,2,)</f>
        <v>13</v>
      </c>
      <c r="G29" s="29">
        <f>VLOOKUP(F11,BUDGET!$B:$C,2,)</f>
        <v>21.5</v>
      </c>
      <c r="H29" s="30">
        <f t="shared" si="9"/>
        <v>7.75</v>
      </c>
      <c r="I29" s="29">
        <f>VLOOKUP(G11,BUDGET!$B:$C,2,)</f>
        <v>0</v>
      </c>
      <c r="J29" s="29">
        <f>VLOOKUP(H11,BUDGET!$B:$C,2,)</f>
        <v>0</v>
      </c>
      <c r="K29" s="30">
        <f t="shared" si="10"/>
        <v>0</v>
      </c>
      <c r="L29" s="29">
        <f>VLOOKUP(I11,BUDGET!$B:$C,2,)</f>
        <v>8</v>
      </c>
      <c r="M29" s="29">
        <f>VLOOKUP(J11,BUDGET!$B:$C,2,)</f>
        <v>16.5</v>
      </c>
      <c r="N29" s="30">
        <f t="shared" si="11"/>
        <v>7.75</v>
      </c>
      <c r="O29" s="29">
        <f>VLOOKUP(K11,BUDGET!$B:$C,2,)</f>
        <v>8</v>
      </c>
      <c r="P29" s="29">
        <f>VLOOKUP(L11,BUDGET!$B:$C,2,)</f>
        <v>16.5</v>
      </c>
      <c r="Q29" s="30">
        <f t="shared" si="12"/>
        <v>7.75</v>
      </c>
      <c r="R29" s="29">
        <f>VLOOKUP(M11,BUDGET!$B:$C,2,)</f>
        <v>8</v>
      </c>
      <c r="S29" s="29">
        <f>VLOOKUP(N11,BUDGET!$B:$C,2,)</f>
        <v>16.75</v>
      </c>
      <c r="T29" s="30">
        <f t="shared" si="13"/>
        <v>8</v>
      </c>
      <c r="U29" s="29">
        <f>VLOOKUP(O11,BUDGET!$B:$C,2,)</f>
        <v>0</v>
      </c>
      <c r="V29" s="29">
        <f>VLOOKUP(P11,BUDGET!$B:$C,2,)</f>
        <v>0</v>
      </c>
      <c r="W29" s="30">
        <f t="shared" si="14"/>
        <v>0</v>
      </c>
      <c r="X29" s="13">
        <f t="shared" si="15"/>
        <v>39</v>
      </c>
      <c r="AE29" s="13"/>
    </row>
    <row r="30" spans="1:31" hidden="1" x14ac:dyDescent="0.2">
      <c r="C30" s="29">
        <f>VLOOKUP(C12,BUDGET!$B:$C,2,)</f>
        <v>0</v>
      </c>
      <c r="D30" s="29">
        <f>VLOOKUP(D12,BUDGET!$B:$C,2,)</f>
        <v>0</v>
      </c>
      <c r="E30" s="30">
        <f t="shared" si="8"/>
        <v>0</v>
      </c>
      <c r="F30" s="29">
        <f>VLOOKUP(E12,BUDGET!$B:$C,2,)</f>
        <v>0</v>
      </c>
      <c r="G30" s="29">
        <f>VLOOKUP(F12,BUDGET!$B:$C,2,)</f>
        <v>0</v>
      </c>
      <c r="H30" s="30">
        <f t="shared" si="9"/>
        <v>0</v>
      </c>
      <c r="I30" s="29">
        <f>VLOOKUP(G12,BUDGET!$B:$C,2,)</f>
        <v>0</v>
      </c>
      <c r="J30" s="29">
        <f>VLOOKUP(H12,BUDGET!$B:$C,2,)</f>
        <v>0</v>
      </c>
      <c r="K30" s="30">
        <f t="shared" si="10"/>
        <v>0</v>
      </c>
      <c r="L30" s="29">
        <f>VLOOKUP(I12,BUDGET!$B:$C,2,)</f>
        <v>0</v>
      </c>
      <c r="M30" s="29">
        <f>VLOOKUP(J12,BUDGET!$B:$C,2,)</f>
        <v>0</v>
      </c>
      <c r="N30" s="30">
        <f t="shared" si="11"/>
        <v>0</v>
      </c>
      <c r="O30" s="29">
        <f>VLOOKUP(K12,BUDGET!$B:$C,2,)</f>
        <v>0</v>
      </c>
      <c r="P30" s="29">
        <f>VLOOKUP(L12,BUDGET!$B:$C,2,)</f>
        <v>0</v>
      </c>
      <c r="Q30" s="30">
        <f t="shared" si="12"/>
        <v>0</v>
      </c>
      <c r="R30" s="29">
        <f>VLOOKUP(M12,BUDGET!$B:$C,2,)</f>
        <v>0</v>
      </c>
      <c r="S30" s="29">
        <f>VLOOKUP(N12,BUDGET!$B:$C,2,)</f>
        <v>0</v>
      </c>
      <c r="T30" s="30">
        <f t="shared" si="13"/>
        <v>0</v>
      </c>
      <c r="U30" s="29">
        <f>VLOOKUP(O12,BUDGET!$B:$C,2,)</f>
        <v>0</v>
      </c>
      <c r="V30" s="29">
        <f>VLOOKUP(P12,BUDGET!$B:$C,2,)</f>
        <v>0</v>
      </c>
      <c r="W30" s="30">
        <f t="shared" si="14"/>
        <v>0</v>
      </c>
      <c r="X30" s="13">
        <f t="shared" si="15"/>
        <v>0</v>
      </c>
      <c r="AE30" s="13"/>
    </row>
    <row r="31" spans="1:31" hidden="1" x14ac:dyDescent="0.2">
      <c r="C31" s="29">
        <f>VLOOKUP(C13,BUDGET!$B:$C,2,)</f>
        <v>0</v>
      </c>
      <c r="D31" s="29">
        <f>VLOOKUP(D13,BUDGET!$B:$C,2,)</f>
        <v>0</v>
      </c>
      <c r="E31" s="30">
        <f t="shared" si="8"/>
        <v>0</v>
      </c>
      <c r="F31" s="29">
        <f>VLOOKUP(E13,BUDGET!$B:$C,2,)</f>
        <v>0</v>
      </c>
      <c r="G31" s="29">
        <f>VLOOKUP(F13,BUDGET!$B:$C,2,)</f>
        <v>0</v>
      </c>
      <c r="H31" s="30">
        <f t="shared" si="9"/>
        <v>0</v>
      </c>
      <c r="I31" s="29">
        <f>VLOOKUP(G13,BUDGET!$B:$C,2,)</f>
        <v>0</v>
      </c>
      <c r="J31" s="29">
        <f>VLOOKUP(H13,BUDGET!$B:$C,2,)</f>
        <v>0</v>
      </c>
      <c r="K31" s="30">
        <f t="shared" si="10"/>
        <v>0</v>
      </c>
      <c r="L31" s="29">
        <f>VLOOKUP(I13,BUDGET!$B:$C,2,)</f>
        <v>0</v>
      </c>
      <c r="M31" s="29">
        <f>VLOOKUP(J13,BUDGET!$B:$C,2,)</f>
        <v>0</v>
      </c>
      <c r="N31" s="30">
        <f t="shared" si="11"/>
        <v>0</v>
      </c>
      <c r="O31" s="29">
        <f>VLOOKUP(K13,BUDGET!$B:$C,2,)</f>
        <v>0</v>
      </c>
      <c r="P31" s="29">
        <f>VLOOKUP(L13,BUDGET!$B:$C,2,)</f>
        <v>0</v>
      </c>
      <c r="Q31" s="30">
        <f t="shared" si="12"/>
        <v>0</v>
      </c>
      <c r="R31" s="29">
        <f>VLOOKUP(M13,BUDGET!$B:$C,2,)</f>
        <v>0</v>
      </c>
      <c r="S31" s="29">
        <f>VLOOKUP(N13,BUDGET!$B:$C,2,)</f>
        <v>0</v>
      </c>
      <c r="T31" s="30">
        <f t="shared" si="13"/>
        <v>0</v>
      </c>
      <c r="U31" s="29">
        <f>VLOOKUP(O13,BUDGET!$B:$C,2,)</f>
        <v>0</v>
      </c>
      <c r="V31" s="29">
        <f>VLOOKUP(P13,BUDGET!$B:$C,2,)</f>
        <v>0</v>
      </c>
      <c r="W31" s="30">
        <f t="shared" si="14"/>
        <v>0</v>
      </c>
      <c r="X31" s="13">
        <f t="shared" si="15"/>
        <v>0</v>
      </c>
      <c r="AE31" s="13"/>
    </row>
    <row r="32" spans="1:31" hidden="1" x14ac:dyDescent="0.2">
      <c r="C32" s="29">
        <f>VLOOKUP(C14,BUDGET!$B:$C,2,)</f>
        <v>8.5</v>
      </c>
      <c r="D32" s="29">
        <f>VLOOKUP(D14,BUDGET!$B:$C,2,)</f>
        <v>17</v>
      </c>
      <c r="E32" s="30">
        <f t="shared" si="8"/>
        <v>7.75</v>
      </c>
      <c r="F32" s="29">
        <f>VLOOKUP(E14,BUDGET!$B:$C,2,)</f>
        <v>12.75</v>
      </c>
      <c r="G32" s="29">
        <f>VLOOKUP(F14,BUDGET!$B:$C,2,)</f>
        <v>21.5</v>
      </c>
      <c r="H32" s="30">
        <f t="shared" si="9"/>
        <v>8</v>
      </c>
      <c r="I32" s="29">
        <f>VLOOKUP(G14,BUDGET!$B:$C,2,)</f>
        <v>12.75</v>
      </c>
      <c r="J32" s="29">
        <f>VLOOKUP(H14,BUDGET!$B:$C,2,)</f>
        <v>21.5</v>
      </c>
      <c r="K32" s="30">
        <f t="shared" si="10"/>
        <v>8</v>
      </c>
      <c r="L32" s="29">
        <f>VLOOKUP(I14,BUDGET!$B:$C,2,)</f>
        <v>0</v>
      </c>
      <c r="M32" s="29">
        <f>VLOOKUP(J14,BUDGET!$B:$C,2,)</f>
        <v>0</v>
      </c>
      <c r="N32" s="30">
        <f t="shared" si="11"/>
        <v>0</v>
      </c>
      <c r="O32" s="29">
        <f>VLOOKUP(K14,BUDGET!$B:$C,2,)</f>
        <v>8</v>
      </c>
      <c r="P32" s="29">
        <f>VLOOKUP(L14,BUDGET!$B:$C,2,)</f>
        <v>16</v>
      </c>
      <c r="Q32" s="30">
        <f t="shared" si="12"/>
        <v>7.25</v>
      </c>
      <c r="R32" s="29">
        <f>VLOOKUP(M14,BUDGET!$B:$C,2,)</f>
        <v>0</v>
      </c>
      <c r="S32" s="29">
        <f>VLOOKUP(N14,BUDGET!$B:$C,2,)</f>
        <v>0</v>
      </c>
      <c r="T32" s="30">
        <f t="shared" si="13"/>
        <v>0</v>
      </c>
      <c r="U32" s="29">
        <f>VLOOKUP(O14,BUDGET!$B:$C,2,)</f>
        <v>14.5</v>
      </c>
      <c r="V32" s="29">
        <f>VLOOKUP(P14,BUDGET!$B:$C,2,)</f>
        <v>20.5</v>
      </c>
      <c r="W32" s="30">
        <f t="shared" si="14"/>
        <v>6</v>
      </c>
      <c r="X32" s="13">
        <f t="shared" si="15"/>
        <v>37</v>
      </c>
      <c r="AE32" s="13"/>
    </row>
    <row r="33" spans="3:31" hidden="1" x14ac:dyDescent="0.2">
      <c r="C33" s="29">
        <f>VLOOKUP(C15,BUDGET!$B:$C,2,)</f>
        <v>0</v>
      </c>
      <c r="D33" s="29">
        <f>VLOOKUP(D15,BUDGET!$B:$C,2,)</f>
        <v>0</v>
      </c>
      <c r="E33" s="30">
        <f t="shared" si="8"/>
        <v>0</v>
      </c>
      <c r="F33" s="29">
        <f>VLOOKUP(E15,BUDGET!$B:$C,2,)</f>
        <v>0</v>
      </c>
      <c r="G33" s="29">
        <f>VLOOKUP(F15,BUDGET!$B:$C,2,)</f>
        <v>0</v>
      </c>
      <c r="H33" s="30">
        <f t="shared" si="9"/>
        <v>0</v>
      </c>
      <c r="I33" s="29">
        <f>VLOOKUP(G15,BUDGET!$B:$C,2,)</f>
        <v>0</v>
      </c>
      <c r="J33" s="29">
        <f>VLOOKUP(H15,BUDGET!$B:$C,2,)</f>
        <v>0</v>
      </c>
      <c r="K33" s="30">
        <f t="shared" si="10"/>
        <v>0</v>
      </c>
      <c r="L33" s="29">
        <f>VLOOKUP(I15,BUDGET!$B:$C,2,)</f>
        <v>0</v>
      </c>
      <c r="M33" s="29">
        <f>VLOOKUP(J15,BUDGET!$B:$C,2,)</f>
        <v>0</v>
      </c>
      <c r="N33" s="30">
        <f t="shared" si="11"/>
        <v>0</v>
      </c>
      <c r="O33" s="29">
        <f>VLOOKUP(K15,BUDGET!$B:$C,2,)</f>
        <v>0</v>
      </c>
      <c r="P33" s="29">
        <f>VLOOKUP(L15,BUDGET!$B:$C,2,)</f>
        <v>0</v>
      </c>
      <c r="Q33" s="30">
        <f t="shared" si="12"/>
        <v>0</v>
      </c>
      <c r="R33" s="29">
        <f>VLOOKUP(M15,BUDGET!$B:$C,2,)</f>
        <v>0</v>
      </c>
      <c r="S33" s="29">
        <f>VLOOKUP(N15,BUDGET!$B:$C,2,)</f>
        <v>0</v>
      </c>
      <c r="T33" s="30">
        <f t="shared" si="13"/>
        <v>0</v>
      </c>
      <c r="U33" s="29">
        <f>VLOOKUP(O15,BUDGET!$B:$C,2,)</f>
        <v>0</v>
      </c>
      <c r="V33" s="29">
        <f>VLOOKUP(P15,BUDGET!$B:$C,2,)</f>
        <v>0</v>
      </c>
      <c r="W33" s="30">
        <f t="shared" si="14"/>
        <v>0</v>
      </c>
      <c r="X33" s="13">
        <f t="shared" si="15"/>
        <v>0</v>
      </c>
      <c r="AE33" s="13"/>
    </row>
    <row r="34" spans="3:31" hidden="1" x14ac:dyDescent="0.2">
      <c r="C34" s="29">
        <f>VLOOKUP(C16,BUDGET!$B:$C,2,)</f>
        <v>0</v>
      </c>
      <c r="D34" s="29">
        <f>VLOOKUP(D16,BUDGET!$B:$C,2,)</f>
        <v>0</v>
      </c>
      <c r="E34" s="30">
        <f t="shared" si="8"/>
        <v>0</v>
      </c>
      <c r="F34" s="29">
        <f>VLOOKUP(E16,BUDGET!$B:$C,2,)</f>
        <v>0</v>
      </c>
      <c r="G34" s="29">
        <f>VLOOKUP(F16,BUDGET!$B:$C,2,)</f>
        <v>0</v>
      </c>
      <c r="H34" s="30">
        <f t="shared" si="9"/>
        <v>0</v>
      </c>
      <c r="I34" s="29">
        <f>VLOOKUP(G16,BUDGET!$B:$C,2,)</f>
        <v>0</v>
      </c>
      <c r="J34" s="29">
        <f>VLOOKUP(H16,BUDGET!$B:$C,2,)</f>
        <v>0</v>
      </c>
      <c r="K34" s="30">
        <f t="shared" si="10"/>
        <v>0</v>
      </c>
      <c r="L34" s="29">
        <f>VLOOKUP(I16,BUDGET!$B:$C,2,)</f>
        <v>0</v>
      </c>
      <c r="M34" s="29">
        <f>VLOOKUP(J16,BUDGET!$B:$C,2,)</f>
        <v>0</v>
      </c>
      <c r="N34" s="30">
        <f t="shared" si="11"/>
        <v>0</v>
      </c>
      <c r="O34" s="29">
        <f>VLOOKUP(K16,BUDGET!$B:$C,2,)</f>
        <v>0</v>
      </c>
      <c r="P34" s="29">
        <f>VLOOKUP(L16,BUDGET!$B:$C,2,)</f>
        <v>0</v>
      </c>
      <c r="Q34" s="30">
        <f t="shared" si="12"/>
        <v>0</v>
      </c>
      <c r="R34" s="29">
        <f>VLOOKUP(M16,BUDGET!$B:$C,2,)</f>
        <v>0</v>
      </c>
      <c r="S34" s="29">
        <f>VLOOKUP(N16,BUDGET!$B:$C,2,)</f>
        <v>0</v>
      </c>
      <c r="T34" s="30">
        <f t="shared" si="13"/>
        <v>0</v>
      </c>
      <c r="U34" s="29">
        <f>VLOOKUP(O16,BUDGET!$B:$C,2,)</f>
        <v>0</v>
      </c>
      <c r="V34" s="29">
        <f>VLOOKUP(P16,BUDGET!$B:$C,2,)</f>
        <v>0</v>
      </c>
      <c r="W34" s="30">
        <f t="shared" si="14"/>
        <v>0</v>
      </c>
      <c r="X34" s="13">
        <f t="shared" si="15"/>
        <v>0</v>
      </c>
      <c r="AE34" s="13"/>
    </row>
    <row r="35" spans="3:31" hidden="1" x14ac:dyDescent="0.2">
      <c r="C35" s="29">
        <f>VLOOKUP(C17,BUDGET!$B:$C,2,)</f>
        <v>0</v>
      </c>
      <c r="D35" s="29">
        <f>VLOOKUP(D17,BUDGET!$B:$C,2,)</f>
        <v>0</v>
      </c>
      <c r="E35" s="30">
        <f t="shared" si="8"/>
        <v>0</v>
      </c>
      <c r="F35" s="29">
        <f>VLOOKUP(E17,BUDGET!$B:$C,2,)</f>
        <v>0</v>
      </c>
      <c r="G35" s="29">
        <f>VLOOKUP(F17,BUDGET!$B:$C,2,)</f>
        <v>0</v>
      </c>
      <c r="H35" s="30">
        <f t="shared" si="9"/>
        <v>0</v>
      </c>
      <c r="I35" s="29">
        <f>VLOOKUP(G17,BUDGET!$B:$C,2,)</f>
        <v>0</v>
      </c>
      <c r="J35" s="29">
        <f>VLOOKUP(H17,BUDGET!$B:$C,2,)</f>
        <v>0</v>
      </c>
      <c r="K35" s="30">
        <f t="shared" si="10"/>
        <v>0</v>
      </c>
      <c r="L35" s="29">
        <f>VLOOKUP(I17,BUDGET!$B:$C,2,)</f>
        <v>0</v>
      </c>
      <c r="M35" s="29">
        <f>VLOOKUP(J17,BUDGET!$B:$C,2,)</f>
        <v>0</v>
      </c>
      <c r="N35" s="30">
        <f t="shared" si="11"/>
        <v>0</v>
      </c>
      <c r="O35" s="29">
        <f>VLOOKUP(K17,BUDGET!$B:$C,2,)</f>
        <v>0</v>
      </c>
      <c r="P35" s="29">
        <f>VLOOKUP(L17,BUDGET!$B:$C,2,)</f>
        <v>0</v>
      </c>
      <c r="Q35" s="30">
        <f t="shared" si="12"/>
        <v>0</v>
      </c>
      <c r="R35" s="29">
        <f>VLOOKUP(M17,BUDGET!$B:$C,2,)</f>
        <v>0</v>
      </c>
      <c r="S35" s="29">
        <f>VLOOKUP(N17,BUDGET!$B:$C,2,)</f>
        <v>0</v>
      </c>
      <c r="T35" s="30">
        <f t="shared" si="13"/>
        <v>0</v>
      </c>
      <c r="U35" s="29">
        <f>VLOOKUP(O17,BUDGET!$B:$C,2,)</f>
        <v>0</v>
      </c>
      <c r="V35" s="29">
        <f>VLOOKUP(P17,BUDGET!$B:$C,2,)</f>
        <v>0</v>
      </c>
      <c r="W35" s="30">
        <f t="shared" si="14"/>
        <v>0</v>
      </c>
      <c r="X35" s="13">
        <f t="shared" si="15"/>
        <v>0</v>
      </c>
      <c r="AE35" s="13"/>
    </row>
    <row r="36" spans="3:31" hidden="1" x14ac:dyDescent="0.2">
      <c r="C36" s="29">
        <f>VLOOKUP(C18,BUDGET!$B:$C,2,)</f>
        <v>0</v>
      </c>
      <c r="D36" s="29">
        <f>VLOOKUP(D18,BUDGET!$B:$C,2,)</f>
        <v>0</v>
      </c>
      <c r="E36" s="30">
        <f t="shared" si="8"/>
        <v>0</v>
      </c>
      <c r="F36" s="29">
        <f>VLOOKUP(E18,BUDGET!$B:$C,2,)</f>
        <v>0</v>
      </c>
      <c r="G36" s="29">
        <f>VLOOKUP(F18,BUDGET!$B:$C,2,)</f>
        <v>0</v>
      </c>
      <c r="H36" s="30">
        <f t="shared" si="9"/>
        <v>0</v>
      </c>
      <c r="I36" s="29">
        <f>VLOOKUP(G18,BUDGET!$B:$C,2,)</f>
        <v>0</v>
      </c>
      <c r="J36" s="29">
        <f>VLOOKUP(H18,BUDGET!$B:$C,2,)</f>
        <v>0</v>
      </c>
      <c r="K36" s="30">
        <f t="shared" si="10"/>
        <v>0</v>
      </c>
      <c r="L36" s="29">
        <f>VLOOKUP(I18,BUDGET!$B:$C,2,)</f>
        <v>0</v>
      </c>
      <c r="M36" s="29">
        <f>VLOOKUP(J18,BUDGET!$B:$C,2,)</f>
        <v>0</v>
      </c>
      <c r="N36" s="30">
        <f t="shared" si="11"/>
        <v>0</v>
      </c>
      <c r="O36" s="29">
        <f>VLOOKUP(K18,BUDGET!$B:$C,2,)</f>
        <v>0</v>
      </c>
      <c r="P36" s="29">
        <f>VLOOKUP(L18,BUDGET!$B:$C,2,)</f>
        <v>0</v>
      </c>
      <c r="Q36" s="30">
        <f t="shared" si="12"/>
        <v>0</v>
      </c>
      <c r="R36" s="29">
        <f>VLOOKUP(M18,BUDGET!$B:$C,2,)</f>
        <v>0</v>
      </c>
      <c r="S36" s="29">
        <f>VLOOKUP(N18,BUDGET!$B:$C,2,)</f>
        <v>0</v>
      </c>
      <c r="T36" s="30">
        <f t="shared" si="13"/>
        <v>0</v>
      </c>
      <c r="U36" s="29">
        <f>VLOOKUP(O18,BUDGET!$B:$C,2,)</f>
        <v>0</v>
      </c>
      <c r="V36" s="29">
        <f>VLOOKUP(P18,BUDGET!$B:$C,2,)</f>
        <v>0</v>
      </c>
      <c r="W36" s="30">
        <f t="shared" si="14"/>
        <v>0</v>
      </c>
      <c r="X36" s="13">
        <f t="shared" si="15"/>
        <v>0</v>
      </c>
      <c r="AE36" s="13"/>
    </row>
    <row r="37" spans="3:31" hidden="1" x14ac:dyDescent="0.2">
      <c r="C37" s="81"/>
      <c r="D37" s="81"/>
      <c r="E37" s="81">
        <f>SUM(E23:E36)</f>
        <v>35.25</v>
      </c>
      <c r="F37" s="81"/>
      <c r="G37" s="81"/>
      <c r="H37" s="13">
        <f>SUM(H23:H36)</f>
        <v>38</v>
      </c>
      <c r="K37" s="13">
        <f>SUM(K23:K36)</f>
        <v>31.25</v>
      </c>
      <c r="N37" s="13">
        <f>SUM(N23:N36)</f>
        <v>38.75</v>
      </c>
      <c r="Q37" s="13">
        <f>SUM(Q23:Q36)</f>
        <v>38.5</v>
      </c>
      <c r="T37" s="13">
        <f>SUM(T23:T36)</f>
        <v>37.5</v>
      </c>
      <c r="W37" s="13">
        <f>SUM(W23:W36)</f>
        <v>34</v>
      </c>
      <c r="X37" s="13">
        <f t="shared" si="15"/>
        <v>253.25</v>
      </c>
      <c r="AE37" s="13"/>
    </row>
    <row r="38" spans="3:31" hidden="1" x14ac:dyDescent="0.2">
      <c r="AE38" s="13"/>
    </row>
    <row r="39" spans="3:31" ht="12.75" hidden="1" customHeight="1" x14ac:dyDescent="0.2"/>
    <row r="40" spans="3:31" ht="12.75" hidden="1" customHeight="1" x14ac:dyDescent="0.2"/>
    <row r="41" spans="3:31" ht="12.75" hidden="1" customHeight="1" x14ac:dyDescent="0.2"/>
    <row r="42" spans="3:31" ht="12.75" hidden="1" customHeight="1" x14ac:dyDescent="0.2"/>
    <row r="43" spans="3:31" ht="12.75" hidden="1" customHeight="1" x14ac:dyDescent="0.2"/>
    <row r="44" spans="3:31" ht="12.75" hidden="1" customHeight="1" x14ac:dyDescent="0.2"/>
    <row r="45" spans="3:31" ht="12.75" hidden="1" customHeight="1" x14ac:dyDescent="0.2"/>
    <row r="46" spans="3:31" ht="12.75" hidden="1" customHeight="1" x14ac:dyDescent="0.2"/>
    <row r="47" spans="3:31" ht="12.75" hidden="1" customHeight="1" x14ac:dyDescent="0.2"/>
    <row r="48" spans="3:31" ht="12.75" hidden="1" customHeight="1" x14ac:dyDescent="0.2"/>
    <row r="49" ht="12.75" hidden="1" customHeight="1" x14ac:dyDescent="0.2"/>
    <row r="50" ht="12.75" hidden="1" customHeight="1" x14ac:dyDescent="0.2"/>
    <row r="51" ht="12.75" hidden="1" customHeight="1" x14ac:dyDescent="0.2"/>
    <row r="52" ht="12.75" hidden="1" customHeight="1" x14ac:dyDescent="0.2"/>
    <row r="53" ht="12.75" hidden="1" customHeight="1" x14ac:dyDescent="0.2"/>
    <row r="54" ht="12.75" hidden="1" customHeight="1" x14ac:dyDescent="0.2"/>
    <row r="55" ht="12.75" hidden="1" customHeight="1" x14ac:dyDescent="0.2"/>
    <row r="56" ht="12.75" hidden="1" customHeight="1" x14ac:dyDescent="0.2"/>
    <row r="57" ht="12.75" hidden="1" customHeight="1" x14ac:dyDescent="0.2"/>
    <row r="58" ht="12.75" hidden="1" customHeight="1" x14ac:dyDescent="0.2"/>
    <row r="59" ht="12.75" hidden="1" customHeight="1" x14ac:dyDescent="0.2"/>
    <row r="60" ht="12.75" hidden="1" customHeight="1" x14ac:dyDescent="0.2"/>
    <row r="61" ht="12.75" hidden="1" customHeight="1" x14ac:dyDescent="0.2"/>
    <row r="62" ht="12.75" hidden="1" customHeight="1" x14ac:dyDescent="0.2"/>
    <row r="63" ht="12.75" hidden="1" customHeight="1" x14ac:dyDescent="0.2"/>
    <row r="64" ht="12.75" hidden="1" customHeight="1" x14ac:dyDescent="0.2"/>
    <row r="65" ht="12.75" hidden="1" customHeight="1" x14ac:dyDescent="0.2"/>
    <row r="66" ht="12.75" hidden="1" customHeight="1" x14ac:dyDescent="0.2"/>
    <row r="67" ht="12.75" hidden="1" customHeight="1" x14ac:dyDescent="0.2"/>
    <row r="68" ht="12.75" hidden="1" customHeight="1" x14ac:dyDescent="0.2"/>
    <row r="69" ht="12.75" hidden="1" customHeight="1" x14ac:dyDescent="0.2"/>
    <row r="70" ht="12.75" hidden="1" customHeight="1" x14ac:dyDescent="0.2"/>
    <row r="71" ht="12.75" hidden="1" customHeight="1" x14ac:dyDescent="0.2"/>
    <row r="72" ht="12.75" hidden="1" customHeight="1" x14ac:dyDescent="0.2"/>
    <row r="73" ht="12.75" hidden="1" customHeight="1" x14ac:dyDescent="0.2"/>
    <row r="74" ht="12.75" hidden="1" customHeight="1" x14ac:dyDescent="0.2"/>
    <row r="75" ht="12.75" hidden="1" customHeight="1" x14ac:dyDescent="0.2"/>
    <row r="76" ht="12.75" hidden="1" customHeight="1" x14ac:dyDescent="0.2"/>
    <row r="77" ht="12.75" hidden="1" customHeight="1" x14ac:dyDescent="0.2"/>
    <row r="78" ht="12.75" hidden="1" customHeight="1" x14ac:dyDescent="0.2"/>
    <row r="79" ht="12.75" hidden="1" customHeight="1" x14ac:dyDescent="0.2"/>
    <row r="80" ht="12.75" hidden="1" customHeight="1" x14ac:dyDescent="0.2"/>
    <row r="81" ht="12.75" hidden="1" customHeight="1" x14ac:dyDescent="0.2"/>
    <row r="82" ht="12.75" hidden="1" customHeight="1" x14ac:dyDescent="0.2"/>
    <row r="83" ht="12.75" hidden="1" customHeight="1" x14ac:dyDescent="0.2"/>
    <row r="84" ht="12.75" hidden="1" customHeight="1" x14ac:dyDescent="0.2"/>
    <row r="85" ht="12.75" hidden="1" customHeight="1" x14ac:dyDescent="0.2"/>
    <row r="86" ht="12.75" hidden="1" customHeight="1" x14ac:dyDescent="0.2"/>
    <row r="87" ht="12.75" hidden="1" customHeight="1" x14ac:dyDescent="0.2"/>
    <row r="88" ht="12.75" hidden="1" customHeight="1" x14ac:dyDescent="0.2"/>
    <row r="89" ht="12.75" hidden="1" customHeight="1" x14ac:dyDescent="0.2"/>
    <row r="90" ht="12.75" hidden="1" customHeight="1" x14ac:dyDescent="0.2"/>
    <row r="91" ht="12.75" hidden="1" customHeight="1" x14ac:dyDescent="0.2"/>
    <row r="92" ht="12.75" hidden="1" customHeight="1" x14ac:dyDescent="0.2"/>
    <row r="93" ht="12.75" hidden="1" customHeight="1" x14ac:dyDescent="0.2"/>
    <row r="94" ht="12.75" hidden="1" customHeight="1" x14ac:dyDescent="0.2"/>
    <row r="95" ht="12.75" hidden="1" customHeight="1" x14ac:dyDescent="0.2"/>
    <row r="96" ht="12.75" hidden="1" customHeight="1" x14ac:dyDescent="0.2"/>
    <row r="97" ht="12.75" hidden="1" customHeight="1" x14ac:dyDescent="0.2"/>
    <row r="98" ht="12.75" hidden="1" customHeight="1" x14ac:dyDescent="0.2"/>
    <row r="99" ht="12.75" hidden="1" customHeight="1" x14ac:dyDescent="0.2"/>
    <row r="100" ht="12.75" hidden="1" customHeight="1" x14ac:dyDescent="0.2"/>
    <row r="101" ht="12.75" hidden="1" customHeight="1" x14ac:dyDescent="0.2"/>
    <row r="102" ht="12.75" hidden="1" customHeight="1" x14ac:dyDescent="0.2"/>
    <row r="103" ht="12.75" hidden="1" customHeight="1" x14ac:dyDescent="0.2"/>
    <row r="104" ht="12.75" hidden="1" customHeight="1" x14ac:dyDescent="0.2"/>
    <row r="105" ht="12.75" hidden="1" customHeight="1" x14ac:dyDescent="0.2"/>
    <row r="106" ht="12.75" hidden="1" customHeight="1" x14ac:dyDescent="0.2"/>
    <row r="107" ht="12.75" hidden="1" customHeight="1" x14ac:dyDescent="0.2"/>
    <row r="108" ht="12.75" hidden="1" customHeight="1" x14ac:dyDescent="0.2"/>
    <row r="109" ht="12.75" hidden="1" customHeight="1" x14ac:dyDescent="0.2"/>
    <row r="110" ht="12.75" hidden="1" customHeight="1" x14ac:dyDescent="0.2"/>
    <row r="111" ht="12.75" hidden="1" customHeight="1" x14ac:dyDescent="0.2"/>
    <row r="112" ht="12.75" hidden="1" customHeight="1" x14ac:dyDescent="0.2"/>
    <row r="113" ht="12.75" hidden="1" customHeight="1" x14ac:dyDescent="0.2"/>
    <row r="114" ht="12.75" hidden="1" customHeight="1" x14ac:dyDescent="0.2"/>
    <row r="115" ht="12.75" hidden="1" customHeight="1" x14ac:dyDescent="0.2"/>
    <row r="116" ht="12.75" hidden="1" customHeight="1" x14ac:dyDescent="0.2"/>
    <row r="117" ht="12.75" hidden="1" customHeight="1" x14ac:dyDescent="0.2"/>
    <row r="118" ht="12.75" hidden="1" customHeight="1" x14ac:dyDescent="0.2"/>
    <row r="119" ht="12.75" hidden="1" customHeight="1" x14ac:dyDescent="0.2"/>
    <row r="120" ht="12.75" hidden="1" customHeight="1" x14ac:dyDescent="0.2"/>
    <row r="121" ht="12.75" hidden="1" customHeight="1" x14ac:dyDescent="0.2"/>
    <row r="122" ht="12.75" hidden="1" customHeight="1" x14ac:dyDescent="0.2"/>
    <row r="123" ht="12.75" hidden="1" customHeight="1" x14ac:dyDescent="0.2"/>
    <row r="124" ht="12.75" hidden="1" customHeight="1" x14ac:dyDescent="0.2"/>
    <row r="125" ht="12.75" hidden="1" customHeight="1" x14ac:dyDescent="0.2"/>
    <row r="126" ht="12.75" hidden="1" customHeight="1" x14ac:dyDescent="0.2"/>
    <row r="127" ht="12.75" hidden="1" customHeight="1" x14ac:dyDescent="0.2"/>
    <row r="128" ht="12.75" hidden="1" customHeight="1" x14ac:dyDescent="0.2"/>
    <row r="129" ht="12.75" hidden="1" customHeight="1" x14ac:dyDescent="0.2"/>
    <row r="130" ht="12.75" hidden="1" customHeight="1" x14ac:dyDescent="0.2"/>
    <row r="131" ht="12.75" hidden="1" customHeight="1" x14ac:dyDescent="0.2"/>
    <row r="132" ht="12.75" hidden="1" customHeight="1" x14ac:dyDescent="0.2"/>
    <row r="133" ht="12.75" hidden="1" customHeight="1" x14ac:dyDescent="0.2"/>
    <row r="134" ht="12.75" hidden="1" customHeight="1" x14ac:dyDescent="0.2"/>
    <row r="135" ht="12.75" hidden="1" customHeight="1" x14ac:dyDescent="0.2"/>
    <row r="136" ht="12.75" hidden="1" customHeight="1" x14ac:dyDescent="0.2"/>
    <row r="137" ht="12.75" hidden="1" customHeight="1" x14ac:dyDescent="0.2"/>
    <row r="138" ht="12.75" hidden="1" customHeight="1" x14ac:dyDescent="0.2"/>
    <row r="139" ht="12.75" hidden="1" customHeight="1" x14ac:dyDescent="0.2"/>
    <row r="140" ht="12.75" hidden="1" customHeight="1" x14ac:dyDescent="0.2"/>
    <row r="141" ht="12.75" hidden="1" customHeight="1" x14ac:dyDescent="0.2"/>
    <row r="142" ht="12.75" hidden="1" customHeight="1" x14ac:dyDescent="0.2"/>
    <row r="143" ht="12.75" hidden="1" customHeight="1" x14ac:dyDescent="0.2"/>
    <row r="144" ht="12.75" hidden="1" customHeight="1" x14ac:dyDescent="0.2"/>
    <row r="145" ht="12.75" hidden="1" customHeight="1" x14ac:dyDescent="0.2"/>
    <row r="146" ht="12.75" hidden="1" customHeight="1" x14ac:dyDescent="0.2"/>
    <row r="147" ht="12.75" hidden="1" customHeight="1" x14ac:dyDescent="0.2"/>
    <row r="148" ht="12.75" hidden="1" customHeight="1" x14ac:dyDescent="0.2"/>
    <row r="149" ht="12.75" hidden="1" customHeight="1" x14ac:dyDescent="0.2"/>
    <row r="150" ht="12.75" hidden="1" customHeight="1" x14ac:dyDescent="0.2"/>
    <row r="151" ht="12.75" hidden="1" customHeight="1" x14ac:dyDescent="0.2"/>
    <row r="152" ht="12.75" hidden="1" customHeight="1" x14ac:dyDescent="0.2"/>
    <row r="153" ht="12.75" hidden="1" customHeight="1" x14ac:dyDescent="0.2"/>
    <row r="154" ht="12.75" hidden="1" customHeight="1" x14ac:dyDescent="0.2"/>
    <row r="155" ht="12.75" hidden="1" customHeight="1" x14ac:dyDescent="0.2"/>
    <row r="156" ht="12.75" hidden="1" customHeight="1" x14ac:dyDescent="0.2"/>
    <row r="157" ht="12.75" hidden="1" customHeight="1" x14ac:dyDescent="0.2"/>
    <row r="158" ht="12.75" hidden="1" customHeight="1" x14ac:dyDescent="0.2"/>
    <row r="159" ht="12.75" hidden="1" customHeight="1" x14ac:dyDescent="0.2"/>
    <row r="160" ht="12.75" hidden="1" customHeight="1" x14ac:dyDescent="0.2"/>
    <row r="161" ht="12.75" hidden="1" customHeight="1" x14ac:dyDescent="0.2"/>
    <row r="162" ht="12.75" hidden="1" customHeight="1" x14ac:dyDescent="0.2"/>
    <row r="163" ht="12.75" hidden="1" customHeight="1" x14ac:dyDescent="0.2"/>
    <row r="164" ht="12.75" hidden="1" customHeight="1" x14ac:dyDescent="0.2"/>
    <row r="165" ht="12.75" hidden="1" customHeight="1" x14ac:dyDescent="0.2"/>
    <row r="166" ht="12.75" hidden="1" customHeight="1" x14ac:dyDescent="0.2"/>
    <row r="167" ht="12.75" hidden="1" customHeight="1" x14ac:dyDescent="0.2"/>
    <row r="168" ht="12.75" hidden="1" customHeight="1" x14ac:dyDescent="0.2"/>
    <row r="169" ht="12.75" hidden="1" customHeight="1" x14ac:dyDescent="0.2"/>
    <row r="170" ht="12.75" hidden="1" customHeight="1" x14ac:dyDescent="0.2"/>
    <row r="171" ht="12.75" hidden="1" customHeight="1" x14ac:dyDescent="0.2"/>
    <row r="172" ht="12.75" hidden="1" customHeight="1" x14ac:dyDescent="0.2"/>
    <row r="173" ht="12.75" hidden="1" customHeight="1" x14ac:dyDescent="0.2"/>
    <row r="174" ht="12.75" hidden="1" customHeight="1" x14ac:dyDescent="0.2"/>
    <row r="175" ht="12.75" hidden="1" customHeight="1" x14ac:dyDescent="0.2"/>
    <row r="176" ht="12.75" hidden="1" customHeight="1" x14ac:dyDescent="0.2"/>
    <row r="177" ht="12.75" hidden="1" customHeight="1" x14ac:dyDescent="0.2"/>
    <row r="178" ht="12.75" hidden="1" customHeight="1" x14ac:dyDescent="0.2"/>
    <row r="179" ht="12.75" hidden="1" customHeight="1" x14ac:dyDescent="0.2"/>
    <row r="180" ht="12.75" hidden="1" customHeight="1" x14ac:dyDescent="0.2"/>
    <row r="181" ht="12.75" hidden="1" customHeight="1" x14ac:dyDescent="0.2"/>
    <row r="182" ht="12.75" hidden="1" customHeight="1" x14ac:dyDescent="0.2"/>
    <row r="183" ht="12.75" hidden="1" customHeight="1" x14ac:dyDescent="0.2"/>
    <row r="184" ht="12.75" hidden="1" customHeight="1" x14ac:dyDescent="0.2"/>
    <row r="185" ht="12.75" hidden="1" customHeight="1" x14ac:dyDescent="0.2"/>
    <row r="186" ht="12.75" hidden="1" customHeight="1" x14ac:dyDescent="0.2"/>
    <row r="187" ht="12.75" hidden="1" customHeight="1" x14ac:dyDescent="0.2"/>
    <row r="188" ht="12.75" hidden="1" customHeight="1" x14ac:dyDescent="0.2"/>
    <row r="189" ht="12.75" hidden="1" customHeight="1" x14ac:dyDescent="0.2"/>
    <row r="190" ht="12.75" hidden="1" customHeight="1" x14ac:dyDescent="0.2"/>
    <row r="191" ht="12.75" hidden="1" customHeight="1" x14ac:dyDescent="0.2"/>
    <row r="192" ht="12.75" hidden="1" customHeight="1" x14ac:dyDescent="0.2"/>
    <row r="193" ht="12.75" hidden="1" customHeight="1" x14ac:dyDescent="0.2"/>
    <row r="194" ht="12.75" hidden="1" customHeight="1" x14ac:dyDescent="0.2"/>
    <row r="195" ht="12.75" hidden="1" customHeight="1" x14ac:dyDescent="0.2"/>
    <row r="196" ht="12.75" hidden="1" customHeight="1" x14ac:dyDescent="0.2"/>
    <row r="197" ht="12.75" hidden="1" customHeight="1" x14ac:dyDescent="0.2"/>
    <row r="198" ht="12.75" hidden="1" customHeight="1" x14ac:dyDescent="0.2"/>
    <row r="199" ht="12.75" hidden="1" customHeight="1" x14ac:dyDescent="0.2"/>
    <row r="200" ht="12.75" hidden="1" customHeight="1" x14ac:dyDescent="0.2"/>
    <row r="201" ht="12.75" hidden="1" customHeight="1" x14ac:dyDescent="0.2"/>
    <row r="202" ht="12.75" hidden="1" customHeight="1" x14ac:dyDescent="0.2"/>
    <row r="203" ht="12.75" hidden="1" customHeight="1" x14ac:dyDescent="0.2"/>
  </sheetData>
  <sheetProtection selectLockedCells="1"/>
  <mergeCells count="40">
    <mergeCell ref="M19:N19"/>
    <mergeCell ref="U22:W22"/>
    <mergeCell ref="C22:E22"/>
    <mergeCell ref="F22:H22"/>
    <mergeCell ref="I22:K22"/>
    <mergeCell ref="L22:N22"/>
    <mergeCell ref="O22:Q22"/>
    <mergeCell ref="R22:T22"/>
    <mergeCell ref="K4:L4"/>
    <mergeCell ref="M4:N4"/>
    <mergeCell ref="O4:P4"/>
    <mergeCell ref="O19:P19"/>
    <mergeCell ref="C20:D20"/>
    <mergeCell ref="E20:F20"/>
    <mergeCell ref="G20:H20"/>
    <mergeCell ref="I20:J20"/>
    <mergeCell ref="K20:L20"/>
    <mergeCell ref="M20:N20"/>
    <mergeCell ref="O20:P20"/>
    <mergeCell ref="C19:D19"/>
    <mergeCell ref="E19:F19"/>
    <mergeCell ref="G19:H19"/>
    <mergeCell ref="I19:J19"/>
    <mergeCell ref="K19:L19"/>
    <mergeCell ref="J1:S2"/>
    <mergeCell ref="A3:A4"/>
    <mergeCell ref="B3:B4"/>
    <mergeCell ref="C3:D3"/>
    <mergeCell ref="E3:F3"/>
    <mergeCell ref="G3:H3"/>
    <mergeCell ref="I3:J3"/>
    <mergeCell ref="K3:L3"/>
    <mergeCell ref="M3:N3"/>
    <mergeCell ref="O3:P3"/>
    <mergeCell ref="Q3:Q4"/>
    <mergeCell ref="R3:R4"/>
    <mergeCell ref="C4:D4"/>
    <mergeCell ref="E4:F4"/>
    <mergeCell ref="G4:H4"/>
    <mergeCell ref="I4:J4"/>
  </mergeCells>
  <conditionalFormatting sqref="R20:T20">
    <cfRule type="cellIs" dxfId="55" priority="63" operator="lessThanOrEqual">
      <formula>#REF!</formula>
    </cfRule>
    <cfRule type="cellIs" dxfId="54" priority="64" operator="greaterThan">
      <formula>#REF!</formula>
    </cfRule>
  </conditionalFormatting>
  <conditionalFormatting sqref="R19:T19">
    <cfRule type="cellIs" dxfId="53" priority="65" operator="greaterThan">
      <formula>#REF!</formula>
    </cfRule>
    <cfRule type="cellIs" dxfId="52" priority="66" operator="lessThanOrEqual">
      <formula>#REF!</formula>
    </cfRule>
  </conditionalFormatting>
  <dataValidations count="2">
    <dataValidation type="decimal" allowBlank="1" showInputMessage="1" showErrorMessage="1" sqref="A3:A4 C4:P4">
      <formula1>0</formula1>
      <formula2>24</formula2>
    </dataValidation>
    <dataValidation type="list" allowBlank="1" showInputMessage="1" showErrorMessage="1" sqref="C5:P18">
      <formula1>TIME</formula1>
    </dataValidation>
  </dataValidations>
  <printOptions horizontalCentered="1" verticalCentered="1"/>
  <pageMargins left="0.23622047244094491" right="0.23622047244094491" top="0.19685039370078741" bottom="0" header="0.31496062992125984" footer="0.31496062992125984"/>
  <pageSetup paperSize="9" scale="108" orientation="landscape" r:id="rId1"/>
  <headerFooter alignWithMargins="0">
    <oddFooter>&amp;C&amp;D    &amp;T</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03"/>
  <sheetViews>
    <sheetView zoomScaleNormal="100" zoomScaleSheetLayoutView="80" workbookViewId="0">
      <selection activeCell="Q20" sqref="Q20"/>
    </sheetView>
  </sheetViews>
  <sheetFormatPr defaultColWidth="9.140625" defaultRowHeight="12.75" customHeight="1" zeroHeight="1" x14ac:dyDescent="0.2"/>
  <cols>
    <col min="1" max="1" width="19.28515625" style="13" customWidth="1"/>
    <col min="2" max="2" width="5.140625" style="81" bestFit="1" customWidth="1"/>
    <col min="3" max="3" width="6.28515625" style="13" bestFit="1" customWidth="1"/>
    <col min="4" max="4" width="6" style="13" customWidth="1"/>
    <col min="5" max="5" width="7" style="13" bestFit="1" customWidth="1"/>
    <col min="6" max="6" width="6.28515625" style="13" bestFit="1" customWidth="1"/>
    <col min="7" max="7" width="6.85546875" style="13" bestFit="1" customWidth="1"/>
    <col min="8" max="8" width="7.5703125" style="13" bestFit="1" customWidth="1"/>
    <col min="9" max="9" width="6.85546875" style="13" customWidth="1"/>
    <col min="10" max="10" width="6" style="13" bestFit="1" customWidth="1"/>
    <col min="11" max="11" width="6" style="13" customWidth="1"/>
    <col min="12" max="12" width="7.140625" style="13" bestFit="1" customWidth="1"/>
    <col min="13" max="13" width="6" style="13" customWidth="1"/>
    <col min="14" max="14" width="6.28515625" style="13" bestFit="1" customWidth="1"/>
    <col min="15" max="15" width="6.85546875" style="13" customWidth="1"/>
    <col min="16" max="16" width="7.140625" style="13" bestFit="1" customWidth="1"/>
    <col min="17" max="17" width="8.140625" style="13" bestFit="1" customWidth="1"/>
    <col min="18" max="18" width="8.28515625" style="81" bestFit="1" customWidth="1"/>
    <col min="19" max="19" width="6" style="13" bestFit="1" customWidth="1"/>
    <col min="20" max="21" width="18" style="13" bestFit="1" customWidth="1"/>
    <col min="22" max="22" width="9.85546875" style="13" bestFit="1" customWidth="1"/>
    <col min="23" max="23" width="11.28515625" style="13" customWidth="1"/>
    <col min="24" max="24" width="8.42578125" style="13" customWidth="1"/>
    <col min="25" max="25" width="7" style="13" customWidth="1"/>
    <col min="26" max="28" width="9.140625" style="13"/>
    <col min="29" max="29" width="11.42578125" style="13" customWidth="1"/>
    <col min="30" max="30" width="3.42578125" style="13" customWidth="1"/>
    <col min="31" max="31" width="11.42578125" style="81" customWidth="1"/>
    <col min="32" max="32" width="11.42578125" style="13" customWidth="1"/>
    <col min="33" max="16384" width="9.140625" style="13"/>
  </cols>
  <sheetData>
    <row r="1" spans="1:31" ht="17.100000000000001" customHeight="1" x14ac:dyDescent="0.2">
      <c r="A1" s="11"/>
      <c r="B1" s="31"/>
      <c r="C1" s="11"/>
      <c r="D1" s="11"/>
      <c r="E1" s="11"/>
      <c r="F1" s="12"/>
      <c r="H1" s="14" t="s">
        <v>8</v>
      </c>
      <c r="I1" s="15">
        <v>41</v>
      </c>
      <c r="J1" s="109"/>
      <c r="K1" s="109"/>
      <c r="L1" s="109"/>
      <c r="M1" s="109"/>
      <c r="N1" s="109"/>
      <c r="O1" s="109"/>
      <c r="P1" s="109"/>
      <c r="Q1" s="109"/>
      <c r="R1" s="109"/>
      <c r="S1" s="109"/>
    </row>
    <row r="2" spans="1:31" ht="17.100000000000001" customHeight="1" thickBot="1" x14ac:dyDescent="0.25">
      <c r="A2" s="12"/>
      <c r="B2" s="32"/>
      <c r="C2" s="40"/>
      <c r="D2" s="40"/>
      <c r="E2" s="40"/>
      <c r="F2" s="40"/>
      <c r="G2" s="40"/>
      <c r="H2" s="40"/>
      <c r="I2" s="40"/>
      <c r="J2" s="109"/>
      <c r="K2" s="109"/>
      <c r="L2" s="109"/>
      <c r="M2" s="109"/>
      <c r="N2" s="109"/>
      <c r="O2" s="109"/>
      <c r="P2" s="109"/>
      <c r="Q2" s="109"/>
      <c r="R2" s="109"/>
      <c r="S2" s="109"/>
      <c r="U2" s="11"/>
      <c r="Y2" s="11"/>
      <c r="Z2" s="16"/>
      <c r="AC2" s="81"/>
      <c r="AE2" s="13"/>
    </row>
    <row r="3" spans="1:31" ht="17.100000000000001" customHeight="1" x14ac:dyDescent="0.2">
      <c r="A3" s="110" t="s">
        <v>9</v>
      </c>
      <c r="B3" s="112" t="s">
        <v>29</v>
      </c>
      <c r="C3" s="114">
        <f>VLOOKUP($I$1,BUDGET!$I:$J,2,)</f>
        <v>42281</v>
      </c>
      <c r="D3" s="115"/>
      <c r="E3" s="114">
        <f>VLOOKUP($I$1,BUDGET!$I:$J,2,)+1</f>
        <v>42282</v>
      </c>
      <c r="F3" s="115"/>
      <c r="G3" s="114">
        <f>VLOOKUP($I$1,BUDGET!$I:$J,2,)+2</f>
        <v>42283</v>
      </c>
      <c r="H3" s="115"/>
      <c r="I3" s="114">
        <f>VLOOKUP($I$1,BUDGET!$I:$J,2,)+3</f>
        <v>42284</v>
      </c>
      <c r="J3" s="115"/>
      <c r="K3" s="114">
        <f>VLOOKUP($I$1,BUDGET!$I:$J,2,)+4</f>
        <v>42285</v>
      </c>
      <c r="L3" s="115"/>
      <c r="M3" s="114">
        <f>VLOOKUP($I$1,BUDGET!$I:$J,2,)+5</f>
        <v>42286</v>
      </c>
      <c r="N3" s="115"/>
      <c r="O3" s="114">
        <f>VLOOKUP($I$1,BUDGET!$I:$J,2,)+6</f>
        <v>42287</v>
      </c>
      <c r="P3" s="115"/>
      <c r="Q3" s="116" t="s">
        <v>10</v>
      </c>
      <c r="R3" s="118" t="s">
        <v>30</v>
      </c>
      <c r="S3" s="13" t="s">
        <v>0</v>
      </c>
      <c r="AB3" s="81"/>
      <c r="AE3" s="13"/>
    </row>
    <row r="4" spans="1:31" ht="17.100000000000001" customHeight="1" thickBot="1" x14ac:dyDescent="0.25">
      <c r="A4" s="111"/>
      <c r="B4" s="113"/>
      <c r="C4" s="120" t="s">
        <v>11</v>
      </c>
      <c r="D4" s="108"/>
      <c r="E4" s="107" t="s">
        <v>12</v>
      </c>
      <c r="F4" s="108"/>
      <c r="G4" s="107" t="s">
        <v>13</v>
      </c>
      <c r="H4" s="108"/>
      <c r="I4" s="107" t="s">
        <v>14</v>
      </c>
      <c r="J4" s="108"/>
      <c r="K4" s="107" t="s">
        <v>15</v>
      </c>
      <c r="L4" s="108"/>
      <c r="M4" s="107" t="s">
        <v>16</v>
      </c>
      <c r="N4" s="108"/>
      <c r="O4" s="107" t="s">
        <v>17</v>
      </c>
      <c r="P4" s="108"/>
      <c r="Q4" s="117"/>
      <c r="R4" s="119"/>
      <c r="AC4" s="18" t="s">
        <v>0</v>
      </c>
    </row>
    <row r="5" spans="1:31" ht="17.100000000000001" customHeight="1" x14ac:dyDescent="0.2">
      <c r="A5" s="82" t="s">
        <v>65</v>
      </c>
      <c r="B5" s="33"/>
      <c r="C5" s="86">
        <v>8.3000000000000007</v>
      </c>
      <c r="D5" s="87">
        <v>17</v>
      </c>
      <c r="E5" s="86">
        <v>12.450000000000001</v>
      </c>
      <c r="F5" s="87">
        <v>21.299999999999997</v>
      </c>
      <c r="G5" s="86">
        <v>8</v>
      </c>
      <c r="H5" s="87">
        <v>16.299999999999997</v>
      </c>
      <c r="I5" s="88"/>
      <c r="J5" s="89"/>
      <c r="K5" s="88">
        <v>8</v>
      </c>
      <c r="L5" s="89">
        <v>16.299999999999997</v>
      </c>
      <c r="M5" s="86">
        <v>8</v>
      </c>
      <c r="N5" s="87">
        <v>16.299999999999997</v>
      </c>
      <c r="O5" s="86"/>
      <c r="P5" s="87"/>
      <c r="Q5" s="90">
        <f t="shared" ref="Q5:Q18" si="0">X23</f>
        <v>39</v>
      </c>
      <c r="R5" s="91">
        <f>COUNTBLANK(C5:P5)/2</f>
        <v>2</v>
      </c>
      <c r="S5" s="19"/>
    </row>
    <row r="6" spans="1:31" ht="17.100000000000001" customHeight="1" x14ac:dyDescent="0.2">
      <c r="A6" s="83" t="s">
        <v>66</v>
      </c>
      <c r="B6" s="34"/>
      <c r="C6" s="86"/>
      <c r="D6" s="87"/>
      <c r="E6" s="86"/>
      <c r="F6" s="87"/>
      <c r="G6" s="86">
        <v>12.450000000000001</v>
      </c>
      <c r="H6" s="87">
        <v>21.299999999999997</v>
      </c>
      <c r="I6" s="86">
        <v>13</v>
      </c>
      <c r="J6" s="92">
        <v>21.299999999999997</v>
      </c>
      <c r="K6" s="86">
        <v>8.3000000000000007</v>
      </c>
      <c r="L6" s="87">
        <v>16.299999999999997</v>
      </c>
      <c r="M6" s="86">
        <v>13</v>
      </c>
      <c r="N6" s="87">
        <v>21.299999999999997</v>
      </c>
      <c r="O6" s="86">
        <v>15.3</v>
      </c>
      <c r="P6" s="92">
        <v>20.299999999999997</v>
      </c>
      <c r="Q6" s="93">
        <f t="shared" si="0"/>
        <v>35.75</v>
      </c>
      <c r="R6" s="91">
        <f t="shared" ref="R6:R18" si="1">COUNTBLANK(C6:P6)/2</f>
        <v>2</v>
      </c>
      <c r="S6" s="19"/>
    </row>
    <row r="7" spans="1:31" ht="17.100000000000001" customHeight="1" x14ac:dyDescent="0.2">
      <c r="A7" s="83" t="s">
        <v>67</v>
      </c>
      <c r="B7" s="34"/>
      <c r="C7" s="86">
        <v>8.3000000000000007</v>
      </c>
      <c r="D7" s="87">
        <v>17</v>
      </c>
      <c r="E7" s="86">
        <v>8</v>
      </c>
      <c r="F7" s="87">
        <v>16.299999999999997</v>
      </c>
      <c r="G7" s="86"/>
      <c r="H7" s="87"/>
      <c r="I7" s="86">
        <v>13</v>
      </c>
      <c r="J7" s="87">
        <v>21.299999999999997</v>
      </c>
      <c r="K7" s="86">
        <v>13</v>
      </c>
      <c r="L7" s="87">
        <v>21.299999999999997</v>
      </c>
      <c r="M7" s="86">
        <v>8.4500000000000011</v>
      </c>
      <c r="N7" s="87">
        <v>17.299999999999997</v>
      </c>
      <c r="O7" s="86"/>
      <c r="P7" s="87"/>
      <c r="Q7" s="93">
        <f t="shared" si="0"/>
        <v>39</v>
      </c>
      <c r="R7" s="91">
        <f t="shared" si="1"/>
        <v>2</v>
      </c>
      <c r="S7" s="19"/>
    </row>
    <row r="8" spans="1:31" ht="17.100000000000001" customHeight="1" x14ac:dyDescent="0.2">
      <c r="A8" s="83" t="s">
        <v>68</v>
      </c>
      <c r="B8" s="34"/>
      <c r="C8" s="86">
        <v>8.3000000000000007</v>
      </c>
      <c r="D8" s="87">
        <v>17</v>
      </c>
      <c r="E8" s="86">
        <v>13</v>
      </c>
      <c r="F8" s="87">
        <v>21.299999999999997</v>
      </c>
      <c r="G8" s="86"/>
      <c r="H8" s="87"/>
      <c r="I8" s="86">
        <v>8</v>
      </c>
      <c r="J8" s="87">
        <v>16.299999999999997</v>
      </c>
      <c r="K8" s="86">
        <v>12.450000000000001</v>
      </c>
      <c r="L8" s="87">
        <v>21.299999999999997</v>
      </c>
      <c r="M8" s="86"/>
      <c r="N8" s="87"/>
      <c r="O8" s="86">
        <v>12</v>
      </c>
      <c r="P8" s="87">
        <v>20.299999999999997</v>
      </c>
      <c r="Q8" s="93">
        <f t="shared" si="0"/>
        <v>39</v>
      </c>
      <c r="R8" s="91">
        <f t="shared" si="1"/>
        <v>2</v>
      </c>
      <c r="S8" s="19"/>
    </row>
    <row r="9" spans="1:31" ht="17.100000000000001" customHeight="1" x14ac:dyDescent="0.2">
      <c r="A9" s="83" t="s">
        <v>69</v>
      </c>
      <c r="B9" s="34"/>
      <c r="C9" s="86" t="s">
        <v>3</v>
      </c>
      <c r="D9" s="87" t="s">
        <v>3</v>
      </c>
      <c r="E9" s="86"/>
      <c r="F9" s="87"/>
      <c r="G9" s="86" t="s">
        <v>3</v>
      </c>
      <c r="H9" s="87" t="s">
        <v>3</v>
      </c>
      <c r="I9" s="86"/>
      <c r="J9" s="87"/>
      <c r="K9" s="86" t="s">
        <v>3</v>
      </c>
      <c r="L9" s="87" t="s">
        <v>3</v>
      </c>
      <c r="M9" s="86"/>
      <c r="N9" s="87"/>
      <c r="O9" s="86">
        <v>11.450000000000001</v>
      </c>
      <c r="P9" s="87">
        <v>20.299999999999997</v>
      </c>
      <c r="Q9" s="93">
        <v>0</v>
      </c>
      <c r="R9" s="91">
        <f t="shared" si="1"/>
        <v>3</v>
      </c>
      <c r="S9" s="19"/>
    </row>
    <row r="10" spans="1:31" ht="17.100000000000001" customHeight="1" x14ac:dyDescent="0.2">
      <c r="A10" s="83" t="s">
        <v>70</v>
      </c>
      <c r="B10" s="34"/>
      <c r="C10" s="86">
        <v>11.3</v>
      </c>
      <c r="D10" s="87">
        <v>17.299999999999997</v>
      </c>
      <c r="E10" s="86"/>
      <c r="F10" s="87"/>
      <c r="G10" s="86">
        <v>8</v>
      </c>
      <c r="H10" s="87">
        <v>16.299999999999997</v>
      </c>
      <c r="I10" s="86"/>
      <c r="J10" s="87"/>
      <c r="K10" s="86"/>
      <c r="L10" s="87"/>
      <c r="M10" s="86">
        <v>13</v>
      </c>
      <c r="N10" s="87">
        <v>21.299999999999997</v>
      </c>
      <c r="O10" s="86">
        <v>7</v>
      </c>
      <c r="P10" s="87">
        <v>15.3</v>
      </c>
      <c r="Q10" s="93">
        <f t="shared" si="0"/>
        <v>29.25</v>
      </c>
      <c r="R10" s="91">
        <f t="shared" si="1"/>
        <v>3</v>
      </c>
      <c r="S10" s="19"/>
    </row>
    <row r="11" spans="1:31" ht="17.100000000000001" customHeight="1" x14ac:dyDescent="0.2">
      <c r="A11" s="83" t="s">
        <v>71</v>
      </c>
      <c r="B11" s="34"/>
      <c r="C11" s="86"/>
      <c r="D11" s="87"/>
      <c r="E11" s="86">
        <v>8</v>
      </c>
      <c r="F11" s="87">
        <v>16.299999999999997</v>
      </c>
      <c r="G11" s="86">
        <v>12.450000000000001</v>
      </c>
      <c r="H11" s="87">
        <v>21.299999999999997</v>
      </c>
      <c r="I11" s="86">
        <v>8.3000000000000007</v>
      </c>
      <c r="J11" s="87">
        <v>17</v>
      </c>
      <c r="K11" s="86"/>
      <c r="L11" s="87"/>
      <c r="M11" s="86">
        <v>8</v>
      </c>
      <c r="N11" s="87">
        <v>16.299999999999997</v>
      </c>
      <c r="O11" s="86">
        <v>7</v>
      </c>
      <c r="P11" s="87">
        <v>15.3</v>
      </c>
      <c r="Q11" s="93">
        <f t="shared" si="0"/>
        <v>39</v>
      </c>
      <c r="R11" s="91">
        <f t="shared" si="1"/>
        <v>2</v>
      </c>
      <c r="S11" s="19"/>
    </row>
    <row r="12" spans="1:31" ht="17.100000000000001" customHeight="1" x14ac:dyDescent="0.2">
      <c r="A12" s="83" t="s">
        <v>72</v>
      </c>
      <c r="B12" s="34"/>
      <c r="C12" s="86" t="s">
        <v>63</v>
      </c>
      <c r="D12" s="87" t="s">
        <v>63</v>
      </c>
      <c r="E12" s="86"/>
      <c r="F12" s="87"/>
      <c r="G12" s="86"/>
      <c r="H12" s="87"/>
      <c r="I12" s="86"/>
      <c r="J12" s="87"/>
      <c r="K12" s="86" t="s">
        <v>63</v>
      </c>
      <c r="L12" s="87" t="s">
        <v>63</v>
      </c>
      <c r="M12" s="86" t="s">
        <v>63</v>
      </c>
      <c r="N12" s="87" t="s">
        <v>63</v>
      </c>
      <c r="O12" s="86" t="s">
        <v>63</v>
      </c>
      <c r="P12" s="87" t="s">
        <v>63</v>
      </c>
      <c r="Q12" s="93">
        <f t="shared" si="0"/>
        <v>0</v>
      </c>
      <c r="R12" s="91">
        <f t="shared" si="1"/>
        <v>3</v>
      </c>
      <c r="S12" s="19"/>
    </row>
    <row r="13" spans="1:31" ht="17.100000000000001" customHeight="1" x14ac:dyDescent="0.2">
      <c r="A13" s="83" t="s">
        <v>73</v>
      </c>
      <c r="B13" s="34"/>
      <c r="C13" s="86" t="s">
        <v>6</v>
      </c>
      <c r="D13" s="87" t="s">
        <v>6</v>
      </c>
      <c r="E13" s="86"/>
      <c r="F13" s="87"/>
      <c r="G13" s="86" t="s">
        <v>6</v>
      </c>
      <c r="H13" s="87" t="s">
        <v>6</v>
      </c>
      <c r="I13" s="86"/>
      <c r="J13" s="87"/>
      <c r="K13" s="86" t="s">
        <v>6</v>
      </c>
      <c r="L13" s="87" t="s">
        <v>6</v>
      </c>
      <c r="M13" s="86" t="s">
        <v>6</v>
      </c>
      <c r="N13" s="87" t="s">
        <v>6</v>
      </c>
      <c r="O13" s="86">
        <v>12</v>
      </c>
      <c r="P13" s="87">
        <v>20.299999999999997</v>
      </c>
      <c r="Q13" s="93">
        <f t="shared" si="0"/>
        <v>7.75</v>
      </c>
      <c r="R13" s="91">
        <f t="shared" si="1"/>
        <v>2</v>
      </c>
      <c r="S13" s="19"/>
    </row>
    <row r="14" spans="1:31" ht="17.100000000000001" customHeight="1" x14ac:dyDescent="0.2">
      <c r="A14" s="83" t="s">
        <v>75</v>
      </c>
      <c r="B14" s="34"/>
      <c r="C14" s="86">
        <v>11.3</v>
      </c>
      <c r="D14" s="87">
        <v>17.299999999999997</v>
      </c>
      <c r="E14" s="86">
        <v>13</v>
      </c>
      <c r="F14" s="87">
        <v>21.299999999999997</v>
      </c>
      <c r="G14" s="86">
        <v>8</v>
      </c>
      <c r="H14" s="87">
        <v>16.299999999999997</v>
      </c>
      <c r="I14" s="86">
        <v>13</v>
      </c>
      <c r="J14" s="87">
        <v>21.299999999999997</v>
      </c>
      <c r="K14" s="86"/>
      <c r="L14" s="87"/>
      <c r="M14" s="86"/>
      <c r="N14" s="87"/>
      <c r="O14" s="86">
        <v>7</v>
      </c>
      <c r="P14" s="87">
        <v>15.3</v>
      </c>
      <c r="Q14" s="93">
        <f t="shared" si="0"/>
        <v>37</v>
      </c>
      <c r="R14" s="91">
        <f t="shared" si="1"/>
        <v>2</v>
      </c>
      <c r="S14" s="19"/>
    </row>
    <row r="15" spans="1:31" ht="17.100000000000001" customHeight="1" x14ac:dyDescent="0.2">
      <c r="A15" s="83" t="s">
        <v>74</v>
      </c>
      <c r="B15" s="34"/>
      <c r="C15" s="86"/>
      <c r="D15" s="87"/>
      <c r="E15" s="86"/>
      <c r="F15" s="87"/>
      <c r="G15" s="86"/>
      <c r="H15" s="87"/>
      <c r="I15" s="86"/>
      <c r="J15" s="87"/>
      <c r="K15" s="86"/>
      <c r="L15" s="87"/>
      <c r="M15" s="86"/>
      <c r="N15" s="87"/>
      <c r="O15" s="86"/>
      <c r="P15" s="87"/>
      <c r="Q15" s="93">
        <f t="shared" si="0"/>
        <v>0</v>
      </c>
      <c r="R15" s="91">
        <f t="shared" si="1"/>
        <v>7</v>
      </c>
      <c r="S15" s="19"/>
    </row>
    <row r="16" spans="1:31" ht="17.100000000000001" customHeight="1" x14ac:dyDescent="0.2">
      <c r="A16" s="84"/>
      <c r="B16" s="34"/>
      <c r="C16" s="86"/>
      <c r="D16" s="92"/>
      <c r="E16" s="86"/>
      <c r="F16" s="92"/>
      <c r="G16" s="86"/>
      <c r="H16" s="92"/>
      <c r="I16" s="86"/>
      <c r="J16" s="92"/>
      <c r="K16" s="86"/>
      <c r="L16" s="92"/>
      <c r="M16" s="86"/>
      <c r="N16" s="92"/>
      <c r="O16" s="86"/>
      <c r="P16" s="92"/>
      <c r="Q16" s="93">
        <f t="shared" si="0"/>
        <v>0</v>
      </c>
      <c r="R16" s="91">
        <f t="shared" si="1"/>
        <v>7</v>
      </c>
      <c r="S16" s="19"/>
    </row>
    <row r="17" spans="1:31" ht="17.100000000000001" customHeight="1" x14ac:dyDescent="0.2">
      <c r="A17" s="84"/>
      <c r="B17" s="34"/>
      <c r="C17" s="86"/>
      <c r="D17" s="92"/>
      <c r="E17" s="86"/>
      <c r="F17" s="92"/>
      <c r="G17" s="86"/>
      <c r="H17" s="92"/>
      <c r="I17" s="86"/>
      <c r="J17" s="92"/>
      <c r="K17" s="86"/>
      <c r="L17" s="92"/>
      <c r="M17" s="86"/>
      <c r="N17" s="92"/>
      <c r="O17" s="86"/>
      <c r="P17" s="92"/>
      <c r="Q17" s="93">
        <f t="shared" si="0"/>
        <v>0</v>
      </c>
      <c r="R17" s="91">
        <f t="shared" si="1"/>
        <v>7</v>
      </c>
      <c r="S17" s="19"/>
    </row>
    <row r="18" spans="1:31" ht="17.100000000000001" customHeight="1" thickBot="1" x14ac:dyDescent="0.25">
      <c r="A18" s="85"/>
      <c r="B18" s="35"/>
      <c r="C18" s="94"/>
      <c r="D18" s="95"/>
      <c r="E18" s="94"/>
      <c r="F18" s="95"/>
      <c r="G18" s="94"/>
      <c r="H18" s="95"/>
      <c r="I18" s="94"/>
      <c r="J18" s="95"/>
      <c r="K18" s="94"/>
      <c r="L18" s="95"/>
      <c r="M18" s="94"/>
      <c r="N18" s="95"/>
      <c r="O18" s="94"/>
      <c r="P18" s="95"/>
      <c r="Q18" s="96">
        <f t="shared" si="0"/>
        <v>0</v>
      </c>
      <c r="R18" s="97">
        <f t="shared" si="1"/>
        <v>7</v>
      </c>
      <c r="S18" s="19"/>
    </row>
    <row r="19" spans="1:31" ht="17.100000000000001" customHeight="1" x14ac:dyDescent="0.2">
      <c r="A19" s="18" t="s">
        <v>18</v>
      </c>
      <c r="B19" s="36">
        <f>SUM(B5:B18)</f>
        <v>0</v>
      </c>
      <c r="C19" s="105">
        <f>E37</f>
        <v>35.25</v>
      </c>
      <c r="D19" s="105"/>
      <c r="E19" s="105">
        <f>H37</f>
        <v>39</v>
      </c>
      <c r="F19" s="105"/>
      <c r="G19" s="105">
        <f>K37</f>
        <v>39.25</v>
      </c>
      <c r="H19" s="105"/>
      <c r="I19" s="105">
        <f>N37</f>
        <v>38.75</v>
      </c>
      <c r="J19" s="105"/>
      <c r="K19" s="105">
        <f>Q37</f>
        <v>30.75</v>
      </c>
      <c r="L19" s="105"/>
      <c r="M19" s="105">
        <f>T37</f>
        <v>39</v>
      </c>
      <c r="N19" s="105"/>
      <c r="O19" s="105">
        <f>W37</f>
        <v>51.75</v>
      </c>
      <c r="P19" s="105"/>
      <c r="Q19" s="38">
        <f>SUM(Q5:Q18)</f>
        <v>265.75</v>
      </c>
      <c r="R19" s="20"/>
      <c r="S19" s="19"/>
      <c r="T19" s="19"/>
    </row>
    <row r="20" spans="1:31" ht="17.100000000000001" customHeight="1" x14ac:dyDescent="0.2">
      <c r="A20" s="18" t="s">
        <v>28</v>
      </c>
      <c r="B20" s="36"/>
      <c r="C20" s="106">
        <f>COUNTA(D5:D15)-COUNTIF(D5:D15,"H")-COUNTIF(D5:D15,"T")-COUNTIF(D5:D15,"S")-COUNTIF(D5:D15,"AA")-COUNTIF(D5:D15,"AU")-COUNTIF(D5:D15,"FI")-COUNTIF(D5:D15,"HOS")-COUNTIF(D5:D15,"GD")</f>
        <v>5</v>
      </c>
      <c r="D20" s="106"/>
      <c r="E20" s="106">
        <f t="shared" ref="E20" si="2">COUNTA(F5:F15)-COUNTIF(F5:F15,"H")-COUNTIF(F5:F15,"T")-COUNTIF(F5:F15,"S")-COUNTIF(F5:F15,"AA")-COUNTIF(F5:F15,"AU")-COUNTIF(F5:F15,"FI")-COUNTIF(F5:F15,"HOS")-COUNTIF(F5:F15,"GD")</f>
        <v>5</v>
      </c>
      <c r="F20" s="106"/>
      <c r="G20" s="106">
        <f t="shared" ref="G20" si="3">COUNTA(H5:H15)-COUNTIF(H5:H15,"H")-COUNTIF(H5:H15,"T")-COUNTIF(H5:H15,"S")-COUNTIF(H5:H15,"AA")-COUNTIF(H5:H15,"AU")-COUNTIF(H5:H15,"FI")-COUNTIF(H5:H15,"HOS")-COUNTIF(H5:H15,"GD")</f>
        <v>5</v>
      </c>
      <c r="H20" s="106"/>
      <c r="I20" s="106">
        <f t="shared" ref="I20" si="4">COUNTA(J5:J15)-COUNTIF(J5:J15,"H")-COUNTIF(J5:J15,"T")-COUNTIF(J5:J15,"S")-COUNTIF(J5:J15,"AA")-COUNTIF(J5:J15,"AU")-COUNTIF(J5:J15,"FI")-COUNTIF(J5:J15,"HOS")-COUNTIF(J5:J15,"GD")</f>
        <v>5</v>
      </c>
      <c r="J20" s="106"/>
      <c r="K20" s="106">
        <f t="shared" ref="K20" si="5">COUNTA(L5:L15)-COUNTIF(L5:L15,"H")-COUNTIF(L5:L15,"T")-COUNTIF(L5:L15,"S")-COUNTIF(L5:L15,"AA")-COUNTIF(L5:L15,"AU")-COUNTIF(L5:L15,"FI")-COUNTIF(L5:L15,"HOS")-COUNTIF(L5:L15,"GD")</f>
        <v>4</v>
      </c>
      <c r="L20" s="106"/>
      <c r="M20" s="106">
        <f t="shared" ref="M20" si="6">COUNTA(N5:N15)-COUNTIF(N5:N15,"H")-COUNTIF(N5:N15,"T")-COUNTIF(N5:N15,"S")-COUNTIF(N5:N15,"AA")-COUNTIF(N5:N15,"AU")-COUNTIF(N5:N15,"FI")-COUNTIF(N5:N15,"HOS")-COUNTIF(N5:N15,"GD")</f>
        <v>5</v>
      </c>
      <c r="N20" s="106"/>
      <c r="O20" s="106">
        <f t="shared" ref="O20" si="7">COUNTA(P5:P15)-COUNTIF(P5:P15,"H")-COUNTIF(P5:P15,"T")-COUNTIF(P5:P15,"S")-COUNTIF(P5:P15,"AA")-COUNTIF(P5:P15,"AU")-COUNTIF(P5:P15,"FI")-COUNTIF(P5:P15,"HOS")-COUNTIF(P5:P15,"GD")</f>
        <v>7</v>
      </c>
      <c r="P20" s="106"/>
      <c r="Q20" s="22"/>
      <c r="R20" s="23"/>
      <c r="S20" s="24"/>
      <c r="T20" s="24"/>
    </row>
    <row r="21" spans="1:31" ht="17.100000000000001" customHeight="1" x14ac:dyDescent="0.2">
      <c r="A21" s="18" t="s">
        <v>19</v>
      </c>
      <c r="B21" s="36"/>
      <c r="C21" s="27"/>
      <c r="D21" s="21"/>
      <c r="E21" s="27"/>
      <c r="F21" s="21"/>
      <c r="G21" s="27"/>
      <c r="H21" s="21"/>
      <c r="I21" s="27"/>
      <c r="J21" s="21"/>
      <c r="K21" s="27"/>
      <c r="L21" s="21"/>
      <c r="M21" s="28"/>
      <c r="N21" s="28"/>
      <c r="O21" s="27"/>
      <c r="P21" s="21"/>
      <c r="Q21" s="39"/>
      <c r="R21" s="25"/>
      <c r="S21" s="26"/>
      <c r="T21" s="26"/>
      <c r="U21" s="17"/>
      <c r="V21" s="17"/>
    </row>
    <row r="22" spans="1:31" hidden="1" x14ac:dyDescent="0.2">
      <c r="C22" s="104" t="s">
        <v>20</v>
      </c>
      <c r="D22" s="104"/>
      <c r="E22" s="104"/>
      <c r="F22" s="104" t="s">
        <v>21</v>
      </c>
      <c r="G22" s="104"/>
      <c r="H22" s="104"/>
      <c r="I22" s="104" t="s">
        <v>22</v>
      </c>
      <c r="J22" s="104"/>
      <c r="K22" s="104"/>
      <c r="L22" s="104" t="s">
        <v>23</v>
      </c>
      <c r="M22" s="104"/>
      <c r="N22" s="104"/>
      <c r="O22" s="104" t="s">
        <v>24</v>
      </c>
      <c r="P22" s="104"/>
      <c r="Q22" s="103"/>
      <c r="R22" s="103" t="s">
        <v>25</v>
      </c>
      <c r="S22" s="103"/>
      <c r="T22" s="103"/>
      <c r="U22" s="103" t="s">
        <v>26</v>
      </c>
      <c r="V22" s="103"/>
      <c r="W22" s="103"/>
      <c r="X22" s="13" t="s">
        <v>27</v>
      </c>
      <c r="AE22" s="13"/>
    </row>
    <row r="23" spans="1:31" hidden="1" x14ac:dyDescent="0.2">
      <c r="A23" s="17"/>
      <c r="B23" s="37"/>
      <c r="C23" s="29">
        <f>VLOOKUP(C5,BUDGET!$B:$C,2,)</f>
        <v>8.5</v>
      </c>
      <c r="D23" s="29">
        <f>VLOOKUP(D5,BUDGET!$B:$C,2,)</f>
        <v>17</v>
      </c>
      <c r="E23" s="30">
        <f t="shared" ref="E23:E36" si="8">IF(D23-C23&gt;7,D23-C23-0.75,IF(D23-C23&gt;6,D23-C23-0.5,IF(D23-C23&lt;=6,D23-C23,FALSE)))</f>
        <v>7.75</v>
      </c>
      <c r="F23" s="29">
        <f>VLOOKUP(E5,BUDGET!$B:$C,2,)</f>
        <v>12.75</v>
      </c>
      <c r="G23" s="29">
        <f>VLOOKUP(F5,BUDGET!$B:$C,2,)</f>
        <v>21.5</v>
      </c>
      <c r="H23" s="30">
        <f t="shared" ref="H23:H36" si="9">IF(G23-F23&gt;7,G23-F23-0.75,IF(G23-F23&gt;6,G23-F23-0.5,IF(G23-F23&lt;=6,G23-F23,FALSE)))</f>
        <v>8</v>
      </c>
      <c r="I23" s="29">
        <f>VLOOKUP(G5,BUDGET!$B:$C,2,)</f>
        <v>8</v>
      </c>
      <c r="J23" s="29">
        <f>VLOOKUP(H5,BUDGET!$B:$C,2,)</f>
        <v>16.5</v>
      </c>
      <c r="K23" s="30">
        <f t="shared" ref="K23:K36" si="10">IF(J23-I23&gt;7,J23-I23-0.75,IF(J23-I23&gt;6,J23-I23-0.5,IF(J23-I23&lt;=6,J23-I23,FALSE)))</f>
        <v>7.75</v>
      </c>
      <c r="L23" s="29">
        <f>VLOOKUP(I5,BUDGET!$B:$C,2,)</f>
        <v>0</v>
      </c>
      <c r="M23" s="29">
        <f>VLOOKUP(J5,BUDGET!$B:$C,2,)</f>
        <v>0</v>
      </c>
      <c r="N23" s="30">
        <f t="shared" ref="N23:N36" si="11">IF(M23-L23&gt;7,M23-L23-0.75,IF(M23-L23&gt;6,M23-L23-0.5,IF(M23-L23&lt;=6,M23-L23,FALSE)))</f>
        <v>0</v>
      </c>
      <c r="O23" s="29">
        <f>VLOOKUP(K5,BUDGET!$B:$C,2,)</f>
        <v>8</v>
      </c>
      <c r="P23" s="29">
        <f>VLOOKUP(L5,BUDGET!$B:$C,2,)</f>
        <v>16.5</v>
      </c>
      <c r="Q23" s="30">
        <f t="shared" ref="Q23:Q36" si="12">IF(P23-O23&gt;7,P23-O23-0.75,IF(P23-O23&gt;6,P23-O23-0.5,IF(P23-O23&lt;=6,P23-O23,FALSE)))</f>
        <v>7.75</v>
      </c>
      <c r="R23" s="29">
        <f>VLOOKUP(M5,BUDGET!$B:$C,2,)</f>
        <v>8</v>
      </c>
      <c r="S23" s="29">
        <f>VLOOKUP(N5,BUDGET!$B:$C,2,)</f>
        <v>16.5</v>
      </c>
      <c r="T23" s="30">
        <f t="shared" ref="T23:T36" si="13">IF(S23-R23&gt;7,S23-R23-0.75,IF(S23-R23&gt;6,S23-R23-0.5,IF(S23-R23&lt;=6,S23-R23,FALSE)))</f>
        <v>7.75</v>
      </c>
      <c r="U23" s="29">
        <f>VLOOKUP(O5,BUDGET!$B:$C,2,)</f>
        <v>0</v>
      </c>
      <c r="V23" s="29">
        <f>VLOOKUP(P5,BUDGET!$B:$C,2,)</f>
        <v>0</v>
      </c>
      <c r="W23" s="30">
        <f t="shared" ref="W23:W36" si="14">IF(V23-U23&gt;7,V23-U23-0.75,IF(V23-U23&gt;6,V23-U23-0.5,IF(V23-U23&lt;=6,V23-U23,FALSE)))</f>
        <v>0</v>
      </c>
      <c r="X23" s="13">
        <f t="shared" ref="X23:X37" si="15">E23+H23+K23+N23+Q23+T23+W23</f>
        <v>39</v>
      </c>
      <c r="AE23" s="13"/>
    </row>
    <row r="24" spans="1:31" hidden="1" x14ac:dyDescent="0.2">
      <c r="A24" s="17"/>
      <c r="B24" s="37"/>
      <c r="C24" s="29">
        <f>VLOOKUP(C6,BUDGET!$B:$C,2,)</f>
        <v>0</v>
      </c>
      <c r="D24" s="29">
        <f>VLOOKUP(D6,BUDGET!$B:$C,2,)</f>
        <v>0</v>
      </c>
      <c r="E24" s="30">
        <f t="shared" si="8"/>
        <v>0</v>
      </c>
      <c r="F24" s="29">
        <f>VLOOKUP(E6,BUDGET!$B:$C,2,)</f>
        <v>0</v>
      </c>
      <c r="G24" s="29">
        <f>VLOOKUP(F6,BUDGET!$B:$C,2,)</f>
        <v>0</v>
      </c>
      <c r="H24" s="30">
        <f t="shared" si="9"/>
        <v>0</v>
      </c>
      <c r="I24" s="29">
        <f>VLOOKUP(G6,BUDGET!$B:$C,2,)</f>
        <v>12.75</v>
      </c>
      <c r="J24" s="29">
        <f>VLOOKUP(H6,BUDGET!$B:$C,2,)</f>
        <v>21.5</v>
      </c>
      <c r="K24" s="30">
        <f t="shared" si="10"/>
        <v>8</v>
      </c>
      <c r="L24" s="29">
        <f>VLOOKUP(I6,BUDGET!$B:$C,2,)</f>
        <v>13</v>
      </c>
      <c r="M24" s="29">
        <f>VLOOKUP(J6,BUDGET!$B:$C,2,)</f>
        <v>21.5</v>
      </c>
      <c r="N24" s="30">
        <f t="shared" si="11"/>
        <v>7.75</v>
      </c>
      <c r="O24" s="29">
        <f>VLOOKUP(K6,BUDGET!$B:$C,2,)</f>
        <v>8.5</v>
      </c>
      <c r="P24" s="29">
        <f>VLOOKUP(L6,BUDGET!$B:$C,2,)</f>
        <v>16.5</v>
      </c>
      <c r="Q24" s="30">
        <f t="shared" si="12"/>
        <v>7.25</v>
      </c>
      <c r="R24" s="29">
        <f>VLOOKUP(M6,BUDGET!$B:$C,2,)</f>
        <v>13</v>
      </c>
      <c r="S24" s="29">
        <f>VLOOKUP(N6,BUDGET!$B:$C,2,)</f>
        <v>21.5</v>
      </c>
      <c r="T24" s="30">
        <f t="shared" si="13"/>
        <v>7.75</v>
      </c>
      <c r="U24" s="29">
        <f>VLOOKUP(O6,BUDGET!$B:$C,2,)</f>
        <v>15.5</v>
      </c>
      <c r="V24" s="29">
        <f>VLOOKUP(P6,BUDGET!$B:$C,2,)</f>
        <v>20.5</v>
      </c>
      <c r="W24" s="30">
        <f t="shared" si="14"/>
        <v>5</v>
      </c>
      <c r="X24" s="13">
        <f t="shared" si="15"/>
        <v>35.75</v>
      </c>
      <c r="AE24" s="13"/>
    </row>
    <row r="25" spans="1:31" hidden="1" x14ac:dyDescent="0.2">
      <c r="C25" s="29">
        <f>VLOOKUP(C7,BUDGET!$B:$C,2,)</f>
        <v>8.5</v>
      </c>
      <c r="D25" s="29">
        <f>VLOOKUP(D7,BUDGET!$B:$C,2,)</f>
        <v>17</v>
      </c>
      <c r="E25" s="30">
        <f t="shared" si="8"/>
        <v>7.75</v>
      </c>
      <c r="F25" s="29">
        <f>VLOOKUP(E7,BUDGET!$B:$C,2,)</f>
        <v>8</v>
      </c>
      <c r="G25" s="29">
        <f>VLOOKUP(F7,BUDGET!$B:$C,2,)</f>
        <v>16.5</v>
      </c>
      <c r="H25" s="30">
        <f t="shared" si="9"/>
        <v>7.75</v>
      </c>
      <c r="I25" s="29">
        <f>VLOOKUP(G7,BUDGET!$B:$C,2,)</f>
        <v>0</v>
      </c>
      <c r="J25" s="29">
        <f>VLOOKUP(H7,BUDGET!$B:$C,2,)</f>
        <v>0</v>
      </c>
      <c r="K25" s="30">
        <f t="shared" si="10"/>
        <v>0</v>
      </c>
      <c r="L25" s="29">
        <f>VLOOKUP(I7,BUDGET!$B:$C,2,)</f>
        <v>13</v>
      </c>
      <c r="M25" s="29">
        <f>VLOOKUP(J7,BUDGET!$B:$C,2,)</f>
        <v>21.5</v>
      </c>
      <c r="N25" s="30">
        <f t="shared" si="11"/>
        <v>7.75</v>
      </c>
      <c r="O25" s="29">
        <f>VLOOKUP(K7,BUDGET!$B:$C,2,)</f>
        <v>13</v>
      </c>
      <c r="P25" s="29">
        <f>VLOOKUP(L7,BUDGET!$B:$C,2,)</f>
        <v>21.5</v>
      </c>
      <c r="Q25" s="30">
        <f t="shared" si="12"/>
        <v>7.75</v>
      </c>
      <c r="R25" s="29">
        <f>VLOOKUP(M7,BUDGET!$B:$C,2,)</f>
        <v>8.75</v>
      </c>
      <c r="S25" s="29">
        <f>VLOOKUP(N7,BUDGET!$B:$C,2,)</f>
        <v>17.5</v>
      </c>
      <c r="T25" s="30">
        <f t="shared" si="13"/>
        <v>8</v>
      </c>
      <c r="U25" s="29">
        <f>VLOOKUP(O7,BUDGET!$B:$C,2,)</f>
        <v>0</v>
      </c>
      <c r="V25" s="29">
        <f>VLOOKUP(P7,BUDGET!$B:$C,2,)</f>
        <v>0</v>
      </c>
      <c r="W25" s="30">
        <f t="shared" si="14"/>
        <v>0</v>
      </c>
      <c r="X25" s="13">
        <f t="shared" si="15"/>
        <v>39</v>
      </c>
      <c r="AE25" s="13"/>
    </row>
    <row r="26" spans="1:31" hidden="1" x14ac:dyDescent="0.2">
      <c r="C26" s="29">
        <f>VLOOKUP(C8,BUDGET!$B:$C,2,)</f>
        <v>8.5</v>
      </c>
      <c r="D26" s="29">
        <f>VLOOKUP(D8,BUDGET!$B:$C,2,)</f>
        <v>17</v>
      </c>
      <c r="E26" s="30">
        <f t="shared" si="8"/>
        <v>7.75</v>
      </c>
      <c r="F26" s="29">
        <f>VLOOKUP(E8,BUDGET!$B:$C,2,)</f>
        <v>13</v>
      </c>
      <c r="G26" s="29">
        <f>VLOOKUP(F8,BUDGET!$B:$C,2,)</f>
        <v>21.5</v>
      </c>
      <c r="H26" s="30">
        <f t="shared" si="9"/>
        <v>7.75</v>
      </c>
      <c r="I26" s="29">
        <f>VLOOKUP(G8,BUDGET!$B:$C,2,)</f>
        <v>0</v>
      </c>
      <c r="J26" s="29">
        <f>VLOOKUP(H8,BUDGET!$B:$C,2,)</f>
        <v>0</v>
      </c>
      <c r="K26" s="30">
        <f t="shared" si="10"/>
        <v>0</v>
      </c>
      <c r="L26" s="29">
        <f>VLOOKUP(I8,BUDGET!$B:$C,2,)</f>
        <v>8</v>
      </c>
      <c r="M26" s="29">
        <f>VLOOKUP(J8,BUDGET!$B:$C,2,)</f>
        <v>16.5</v>
      </c>
      <c r="N26" s="30">
        <f t="shared" si="11"/>
        <v>7.75</v>
      </c>
      <c r="O26" s="29">
        <f>VLOOKUP(K8,BUDGET!$B:$C,2,)</f>
        <v>12.75</v>
      </c>
      <c r="P26" s="29">
        <f>VLOOKUP(L8,BUDGET!$B:$C,2,)</f>
        <v>21.5</v>
      </c>
      <c r="Q26" s="30">
        <f t="shared" si="12"/>
        <v>8</v>
      </c>
      <c r="R26" s="29">
        <f>VLOOKUP(M8,BUDGET!$B:$C,2,)</f>
        <v>0</v>
      </c>
      <c r="S26" s="29">
        <f>VLOOKUP(N8,BUDGET!$B:$C,2,)</f>
        <v>0</v>
      </c>
      <c r="T26" s="30">
        <f t="shared" si="13"/>
        <v>0</v>
      </c>
      <c r="U26" s="29">
        <f>VLOOKUP(O8,BUDGET!$B:$C,2,)</f>
        <v>12</v>
      </c>
      <c r="V26" s="29">
        <f>VLOOKUP(P8,BUDGET!$B:$C,2,)</f>
        <v>20.5</v>
      </c>
      <c r="W26" s="30">
        <f t="shared" si="14"/>
        <v>7.75</v>
      </c>
      <c r="X26" s="13">
        <f t="shared" si="15"/>
        <v>39</v>
      </c>
      <c r="AE26" s="13"/>
    </row>
    <row r="27" spans="1:31" hidden="1" x14ac:dyDescent="0.2">
      <c r="C27" s="29">
        <f>VLOOKUP(C9,BUDGET!$B:$C,2,)</f>
        <v>0</v>
      </c>
      <c r="D27" s="29">
        <f>VLOOKUP(D9,BUDGET!$B:$C,2,)</f>
        <v>0</v>
      </c>
      <c r="E27" s="30">
        <f t="shared" si="8"/>
        <v>0</v>
      </c>
      <c r="F27" s="29">
        <f>VLOOKUP(E9,BUDGET!$B:$C,2,)</f>
        <v>0</v>
      </c>
      <c r="G27" s="29">
        <f>VLOOKUP(F9,BUDGET!$B:$C,2,)</f>
        <v>0</v>
      </c>
      <c r="H27" s="30">
        <f t="shared" si="9"/>
        <v>0</v>
      </c>
      <c r="I27" s="29">
        <f>VLOOKUP(G9,BUDGET!$B:$C,2,)</f>
        <v>0</v>
      </c>
      <c r="J27" s="29">
        <f>VLOOKUP(H9,BUDGET!$B:$C,2,)</f>
        <v>0</v>
      </c>
      <c r="K27" s="30">
        <f t="shared" si="10"/>
        <v>0</v>
      </c>
      <c r="L27" s="29">
        <f>VLOOKUP(I9,BUDGET!$B:$C,2,)</f>
        <v>0</v>
      </c>
      <c r="M27" s="29">
        <f>VLOOKUP(J9,BUDGET!$B:$C,2,)</f>
        <v>0</v>
      </c>
      <c r="N27" s="30">
        <f t="shared" si="11"/>
        <v>0</v>
      </c>
      <c r="O27" s="29">
        <f>VLOOKUP(K9,BUDGET!$B:$C,2,)</f>
        <v>0</v>
      </c>
      <c r="P27" s="29">
        <f>VLOOKUP(L9,BUDGET!$B:$C,2,)</f>
        <v>0</v>
      </c>
      <c r="Q27" s="30">
        <f t="shared" si="12"/>
        <v>0</v>
      </c>
      <c r="R27" s="29">
        <f>VLOOKUP(M9,BUDGET!$B:$C,2,)</f>
        <v>0</v>
      </c>
      <c r="S27" s="29">
        <f>VLOOKUP(N9,BUDGET!$B:$C,2,)</f>
        <v>0</v>
      </c>
      <c r="T27" s="30">
        <f t="shared" si="13"/>
        <v>0</v>
      </c>
      <c r="U27" s="29">
        <f>VLOOKUP(O9,BUDGET!$B:$C,2,)</f>
        <v>11.75</v>
      </c>
      <c r="V27" s="29">
        <f>VLOOKUP(P9,BUDGET!$B:$C,2,)</f>
        <v>20.5</v>
      </c>
      <c r="W27" s="30">
        <f t="shared" si="14"/>
        <v>8</v>
      </c>
      <c r="X27" s="13">
        <f t="shared" si="15"/>
        <v>8</v>
      </c>
      <c r="AE27" s="13"/>
    </row>
    <row r="28" spans="1:31" hidden="1" x14ac:dyDescent="0.2">
      <c r="C28" s="29">
        <f>VLOOKUP(C10,BUDGET!$B:$C,2,)</f>
        <v>11.5</v>
      </c>
      <c r="D28" s="29">
        <f>VLOOKUP(D10,BUDGET!$B:$C,2,)</f>
        <v>17.5</v>
      </c>
      <c r="E28" s="30">
        <f t="shared" si="8"/>
        <v>6</v>
      </c>
      <c r="F28" s="29">
        <f>VLOOKUP(E10,BUDGET!$B:$C,2,)</f>
        <v>0</v>
      </c>
      <c r="G28" s="29">
        <f>VLOOKUP(F10,BUDGET!$B:$C,2,)</f>
        <v>0</v>
      </c>
      <c r="H28" s="30">
        <f t="shared" si="9"/>
        <v>0</v>
      </c>
      <c r="I28" s="29">
        <f>VLOOKUP(G10,BUDGET!$B:$C,2,)</f>
        <v>8</v>
      </c>
      <c r="J28" s="29">
        <f>VLOOKUP(H10,BUDGET!$B:$C,2,)</f>
        <v>16.5</v>
      </c>
      <c r="K28" s="30">
        <f t="shared" si="10"/>
        <v>7.75</v>
      </c>
      <c r="L28" s="29">
        <f>VLOOKUP(I10,BUDGET!$B:$C,2,)</f>
        <v>0</v>
      </c>
      <c r="M28" s="29">
        <f>VLOOKUP(J10,BUDGET!$B:$C,2,)</f>
        <v>0</v>
      </c>
      <c r="N28" s="30">
        <f t="shared" si="11"/>
        <v>0</v>
      </c>
      <c r="O28" s="29">
        <f>VLOOKUP(K10,BUDGET!$B:$C,2,)</f>
        <v>0</v>
      </c>
      <c r="P28" s="29">
        <f>VLOOKUP(L10,BUDGET!$B:$C,2,)</f>
        <v>0</v>
      </c>
      <c r="Q28" s="30">
        <f t="shared" si="12"/>
        <v>0</v>
      </c>
      <c r="R28" s="29">
        <f>VLOOKUP(M10,BUDGET!$B:$C,2,)</f>
        <v>13</v>
      </c>
      <c r="S28" s="29">
        <f>VLOOKUP(N10,BUDGET!$B:$C,2,)</f>
        <v>21.5</v>
      </c>
      <c r="T28" s="30">
        <f t="shared" si="13"/>
        <v>7.75</v>
      </c>
      <c r="U28" s="29">
        <f>VLOOKUP(O10,BUDGET!$B:$C,2,)</f>
        <v>7</v>
      </c>
      <c r="V28" s="29">
        <f>VLOOKUP(P10,BUDGET!$B:$C,2,)</f>
        <v>15.5</v>
      </c>
      <c r="W28" s="30">
        <f t="shared" si="14"/>
        <v>7.75</v>
      </c>
      <c r="X28" s="13">
        <f t="shared" si="15"/>
        <v>29.25</v>
      </c>
      <c r="AE28" s="13"/>
    </row>
    <row r="29" spans="1:31" hidden="1" x14ac:dyDescent="0.2">
      <c r="C29" s="29">
        <f>VLOOKUP(C11,BUDGET!$B:$C,2,)</f>
        <v>0</v>
      </c>
      <c r="D29" s="29">
        <f>VLOOKUP(D11,BUDGET!$B:$C,2,)</f>
        <v>0</v>
      </c>
      <c r="E29" s="30">
        <f t="shared" si="8"/>
        <v>0</v>
      </c>
      <c r="F29" s="29">
        <f>VLOOKUP(E11,BUDGET!$B:$C,2,)</f>
        <v>8</v>
      </c>
      <c r="G29" s="29">
        <f>VLOOKUP(F11,BUDGET!$B:$C,2,)</f>
        <v>16.5</v>
      </c>
      <c r="H29" s="30">
        <f t="shared" si="9"/>
        <v>7.75</v>
      </c>
      <c r="I29" s="29">
        <f>VLOOKUP(G11,BUDGET!$B:$C,2,)</f>
        <v>12.75</v>
      </c>
      <c r="J29" s="29">
        <f>VLOOKUP(H11,BUDGET!$B:$C,2,)</f>
        <v>21.5</v>
      </c>
      <c r="K29" s="30">
        <f t="shared" si="10"/>
        <v>8</v>
      </c>
      <c r="L29" s="29">
        <f>VLOOKUP(I11,BUDGET!$B:$C,2,)</f>
        <v>8.5</v>
      </c>
      <c r="M29" s="29">
        <f>VLOOKUP(J11,BUDGET!$B:$C,2,)</f>
        <v>17</v>
      </c>
      <c r="N29" s="30">
        <f t="shared" si="11"/>
        <v>7.75</v>
      </c>
      <c r="O29" s="29">
        <f>VLOOKUP(K11,BUDGET!$B:$C,2,)</f>
        <v>0</v>
      </c>
      <c r="P29" s="29">
        <f>VLOOKUP(L11,BUDGET!$B:$C,2,)</f>
        <v>0</v>
      </c>
      <c r="Q29" s="30">
        <f t="shared" si="12"/>
        <v>0</v>
      </c>
      <c r="R29" s="29">
        <f>VLOOKUP(M11,BUDGET!$B:$C,2,)</f>
        <v>8</v>
      </c>
      <c r="S29" s="29">
        <f>VLOOKUP(N11,BUDGET!$B:$C,2,)</f>
        <v>16.5</v>
      </c>
      <c r="T29" s="30">
        <f t="shared" si="13"/>
        <v>7.75</v>
      </c>
      <c r="U29" s="29">
        <f>VLOOKUP(O11,BUDGET!$B:$C,2,)</f>
        <v>7</v>
      </c>
      <c r="V29" s="29">
        <f>VLOOKUP(P11,BUDGET!$B:$C,2,)</f>
        <v>15.5</v>
      </c>
      <c r="W29" s="30">
        <f t="shared" si="14"/>
        <v>7.75</v>
      </c>
      <c r="X29" s="13">
        <f t="shared" si="15"/>
        <v>39</v>
      </c>
      <c r="AE29" s="13"/>
    </row>
    <row r="30" spans="1:31" hidden="1" x14ac:dyDescent="0.2">
      <c r="C30" s="29">
        <f>VLOOKUP(C12,BUDGET!$B:$C,2,)</f>
        <v>0</v>
      </c>
      <c r="D30" s="29">
        <f>VLOOKUP(D12,BUDGET!$B:$C,2,)</f>
        <v>0</v>
      </c>
      <c r="E30" s="30">
        <f t="shared" si="8"/>
        <v>0</v>
      </c>
      <c r="F30" s="29">
        <f>VLOOKUP(E12,BUDGET!$B:$C,2,)</f>
        <v>0</v>
      </c>
      <c r="G30" s="29">
        <f>VLOOKUP(F12,BUDGET!$B:$C,2,)</f>
        <v>0</v>
      </c>
      <c r="H30" s="30">
        <f t="shared" si="9"/>
        <v>0</v>
      </c>
      <c r="I30" s="29">
        <f>VLOOKUP(G12,BUDGET!$B:$C,2,)</f>
        <v>0</v>
      </c>
      <c r="J30" s="29">
        <f>VLOOKUP(H12,BUDGET!$B:$C,2,)</f>
        <v>0</v>
      </c>
      <c r="K30" s="30">
        <f t="shared" si="10"/>
        <v>0</v>
      </c>
      <c r="L30" s="29">
        <f>VLOOKUP(I12,BUDGET!$B:$C,2,)</f>
        <v>0</v>
      </c>
      <c r="M30" s="29">
        <f>VLOOKUP(J12,BUDGET!$B:$C,2,)</f>
        <v>0</v>
      </c>
      <c r="N30" s="30">
        <f t="shared" si="11"/>
        <v>0</v>
      </c>
      <c r="O30" s="29">
        <f>VLOOKUP(K12,BUDGET!$B:$C,2,)</f>
        <v>0</v>
      </c>
      <c r="P30" s="29">
        <f>VLOOKUP(L12,BUDGET!$B:$C,2,)</f>
        <v>0</v>
      </c>
      <c r="Q30" s="30">
        <f t="shared" si="12"/>
        <v>0</v>
      </c>
      <c r="R30" s="29">
        <f>VLOOKUP(M12,BUDGET!$B:$C,2,)</f>
        <v>0</v>
      </c>
      <c r="S30" s="29">
        <f>VLOOKUP(N12,BUDGET!$B:$C,2,)</f>
        <v>0</v>
      </c>
      <c r="T30" s="30">
        <f t="shared" si="13"/>
        <v>0</v>
      </c>
      <c r="U30" s="29">
        <f>VLOOKUP(O12,BUDGET!$B:$C,2,)</f>
        <v>0</v>
      </c>
      <c r="V30" s="29">
        <f>VLOOKUP(P12,BUDGET!$B:$C,2,)</f>
        <v>0</v>
      </c>
      <c r="W30" s="30">
        <f t="shared" si="14"/>
        <v>0</v>
      </c>
      <c r="X30" s="13">
        <f t="shared" si="15"/>
        <v>0</v>
      </c>
      <c r="AE30" s="13"/>
    </row>
    <row r="31" spans="1:31" hidden="1" x14ac:dyDescent="0.2">
      <c r="C31" s="29">
        <f>VLOOKUP(C13,BUDGET!$B:$C,2,)</f>
        <v>0</v>
      </c>
      <c r="D31" s="29">
        <f>VLOOKUP(D13,BUDGET!$B:$C,2,)</f>
        <v>0</v>
      </c>
      <c r="E31" s="30">
        <f t="shared" si="8"/>
        <v>0</v>
      </c>
      <c r="F31" s="29">
        <f>VLOOKUP(E13,BUDGET!$B:$C,2,)</f>
        <v>0</v>
      </c>
      <c r="G31" s="29">
        <f>VLOOKUP(F13,BUDGET!$B:$C,2,)</f>
        <v>0</v>
      </c>
      <c r="H31" s="30">
        <f t="shared" si="9"/>
        <v>0</v>
      </c>
      <c r="I31" s="29">
        <f>VLOOKUP(G13,BUDGET!$B:$C,2,)</f>
        <v>0</v>
      </c>
      <c r="J31" s="29">
        <f>VLOOKUP(H13,BUDGET!$B:$C,2,)</f>
        <v>0</v>
      </c>
      <c r="K31" s="30">
        <f t="shared" si="10"/>
        <v>0</v>
      </c>
      <c r="L31" s="29">
        <f>VLOOKUP(I13,BUDGET!$B:$C,2,)</f>
        <v>0</v>
      </c>
      <c r="M31" s="29">
        <f>VLOOKUP(J13,BUDGET!$B:$C,2,)</f>
        <v>0</v>
      </c>
      <c r="N31" s="30">
        <f t="shared" si="11"/>
        <v>0</v>
      </c>
      <c r="O31" s="29">
        <f>VLOOKUP(K13,BUDGET!$B:$C,2,)</f>
        <v>0</v>
      </c>
      <c r="P31" s="29">
        <f>VLOOKUP(L13,BUDGET!$B:$C,2,)</f>
        <v>0</v>
      </c>
      <c r="Q31" s="30">
        <f t="shared" si="12"/>
        <v>0</v>
      </c>
      <c r="R31" s="29">
        <f>VLOOKUP(M13,BUDGET!$B:$C,2,)</f>
        <v>0</v>
      </c>
      <c r="S31" s="29">
        <f>VLOOKUP(N13,BUDGET!$B:$C,2,)</f>
        <v>0</v>
      </c>
      <c r="T31" s="30">
        <f t="shared" si="13"/>
        <v>0</v>
      </c>
      <c r="U31" s="29">
        <f>VLOOKUP(O13,BUDGET!$B:$C,2,)</f>
        <v>12</v>
      </c>
      <c r="V31" s="29">
        <f>VLOOKUP(P13,BUDGET!$B:$C,2,)</f>
        <v>20.5</v>
      </c>
      <c r="W31" s="30">
        <f t="shared" si="14"/>
        <v>7.75</v>
      </c>
      <c r="X31" s="13">
        <f t="shared" si="15"/>
        <v>7.75</v>
      </c>
      <c r="AE31" s="13"/>
    </row>
    <row r="32" spans="1:31" hidden="1" x14ac:dyDescent="0.2">
      <c r="C32" s="29">
        <f>VLOOKUP(C14,BUDGET!$B:$C,2,)</f>
        <v>11.5</v>
      </c>
      <c r="D32" s="29">
        <f>VLOOKUP(D14,BUDGET!$B:$C,2,)</f>
        <v>17.5</v>
      </c>
      <c r="E32" s="30">
        <f t="shared" si="8"/>
        <v>6</v>
      </c>
      <c r="F32" s="29">
        <f>VLOOKUP(E14,BUDGET!$B:$C,2,)</f>
        <v>13</v>
      </c>
      <c r="G32" s="29">
        <f>VLOOKUP(F14,BUDGET!$B:$C,2,)</f>
        <v>21.5</v>
      </c>
      <c r="H32" s="30">
        <f t="shared" si="9"/>
        <v>7.75</v>
      </c>
      <c r="I32" s="29">
        <f>VLOOKUP(G14,BUDGET!$B:$C,2,)</f>
        <v>8</v>
      </c>
      <c r="J32" s="29">
        <f>VLOOKUP(H14,BUDGET!$B:$C,2,)</f>
        <v>16.5</v>
      </c>
      <c r="K32" s="30">
        <f t="shared" si="10"/>
        <v>7.75</v>
      </c>
      <c r="L32" s="29">
        <f>VLOOKUP(I14,BUDGET!$B:$C,2,)</f>
        <v>13</v>
      </c>
      <c r="M32" s="29">
        <f>VLOOKUP(J14,BUDGET!$B:$C,2,)</f>
        <v>21.5</v>
      </c>
      <c r="N32" s="30">
        <f t="shared" si="11"/>
        <v>7.75</v>
      </c>
      <c r="O32" s="29">
        <f>VLOOKUP(K14,BUDGET!$B:$C,2,)</f>
        <v>0</v>
      </c>
      <c r="P32" s="29">
        <f>VLOOKUP(L14,BUDGET!$B:$C,2,)</f>
        <v>0</v>
      </c>
      <c r="Q32" s="30">
        <f t="shared" si="12"/>
        <v>0</v>
      </c>
      <c r="R32" s="29">
        <f>VLOOKUP(M14,BUDGET!$B:$C,2,)</f>
        <v>0</v>
      </c>
      <c r="S32" s="29">
        <f>VLOOKUP(N14,BUDGET!$B:$C,2,)</f>
        <v>0</v>
      </c>
      <c r="T32" s="30">
        <f t="shared" si="13"/>
        <v>0</v>
      </c>
      <c r="U32" s="29">
        <f>VLOOKUP(O14,BUDGET!$B:$C,2,)</f>
        <v>7</v>
      </c>
      <c r="V32" s="29">
        <f>VLOOKUP(P14,BUDGET!$B:$C,2,)</f>
        <v>15.5</v>
      </c>
      <c r="W32" s="30">
        <f t="shared" si="14"/>
        <v>7.75</v>
      </c>
      <c r="X32" s="13">
        <f t="shared" si="15"/>
        <v>37</v>
      </c>
      <c r="AE32" s="13"/>
    </row>
    <row r="33" spans="3:31" hidden="1" x14ac:dyDescent="0.2">
      <c r="C33" s="29">
        <f>VLOOKUP(C15,BUDGET!$B:$C,2,)</f>
        <v>0</v>
      </c>
      <c r="D33" s="29">
        <f>VLOOKUP(D15,BUDGET!$B:$C,2,)</f>
        <v>0</v>
      </c>
      <c r="E33" s="30">
        <f t="shared" si="8"/>
        <v>0</v>
      </c>
      <c r="F33" s="29">
        <f>VLOOKUP(E15,BUDGET!$B:$C,2,)</f>
        <v>0</v>
      </c>
      <c r="G33" s="29">
        <f>VLOOKUP(F15,BUDGET!$B:$C,2,)</f>
        <v>0</v>
      </c>
      <c r="H33" s="30">
        <f t="shared" si="9"/>
        <v>0</v>
      </c>
      <c r="I33" s="29">
        <f>VLOOKUP(G15,BUDGET!$B:$C,2,)</f>
        <v>0</v>
      </c>
      <c r="J33" s="29">
        <f>VLOOKUP(H15,BUDGET!$B:$C,2,)</f>
        <v>0</v>
      </c>
      <c r="K33" s="30">
        <f t="shared" si="10"/>
        <v>0</v>
      </c>
      <c r="L33" s="29">
        <f>VLOOKUP(I15,BUDGET!$B:$C,2,)</f>
        <v>0</v>
      </c>
      <c r="M33" s="29">
        <f>VLOOKUP(J15,BUDGET!$B:$C,2,)</f>
        <v>0</v>
      </c>
      <c r="N33" s="30">
        <f t="shared" si="11"/>
        <v>0</v>
      </c>
      <c r="O33" s="29">
        <f>VLOOKUP(K15,BUDGET!$B:$C,2,)</f>
        <v>0</v>
      </c>
      <c r="P33" s="29">
        <f>VLOOKUP(L15,BUDGET!$B:$C,2,)</f>
        <v>0</v>
      </c>
      <c r="Q33" s="30">
        <f t="shared" si="12"/>
        <v>0</v>
      </c>
      <c r="R33" s="29">
        <f>VLOOKUP(M15,BUDGET!$B:$C,2,)</f>
        <v>0</v>
      </c>
      <c r="S33" s="29">
        <f>VLOOKUP(N15,BUDGET!$B:$C,2,)</f>
        <v>0</v>
      </c>
      <c r="T33" s="30">
        <f t="shared" si="13"/>
        <v>0</v>
      </c>
      <c r="U33" s="29">
        <f>VLOOKUP(O15,BUDGET!$B:$C,2,)</f>
        <v>0</v>
      </c>
      <c r="V33" s="29">
        <f>VLOOKUP(P15,BUDGET!$B:$C,2,)</f>
        <v>0</v>
      </c>
      <c r="W33" s="30">
        <f t="shared" si="14"/>
        <v>0</v>
      </c>
      <c r="X33" s="13">
        <f t="shared" si="15"/>
        <v>0</v>
      </c>
      <c r="AE33" s="13"/>
    </row>
    <row r="34" spans="3:31" hidden="1" x14ac:dyDescent="0.2">
      <c r="C34" s="29">
        <f>VLOOKUP(C16,BUDGET!$B:$C,2,)</f>
        <v>0</v>
      </c>
      <c r="D34" s="29">
        <f>VLOOKUP(D16,BUDGET!$B:$C,2,)</f>
        <v>0</v>
      </c>
      <c r="E34" s="30">
        <f t="shared" si="8"/>
        <v>0</v>
      </c>
      <c r="F34" s="29">
        <f>VLOOKUP(E16,BUDGET!$B:$C,2,)</f>
        <v>0</v>
      </c>
      <c r="G34" s="29">
        <f>VLOOKUP(F16,BUDGET!$B:$C,2,)</f>
        <v>0</v>
      </c>
      <c r="H34" s="30">
        <f t="shared" si="9"/>
        <v>0</v>
      </c>
      <c r="I34" s="29">
        <f>VLOOKUP(G16,BUDGET!$B:$C,2,)</f>
        <v>0</v>
      </c>
      <c r="J34" s="29">
        <f>VLOOKUP(H16,BUDGET!$B:$C,2,)</f>
        <v>0</v>
      </c>
      <c r="K34" s="30">
        <f t="shared" si="10"/>
        <v>0</v>
      </c>
      <c r="L34" s="29">
        <f>VLOOKUP(I16,BUDGET!$B:$C,2,)</f>
        <v>0</v>
      </c>
      <c r="M34" s="29">
        <f>VLOOKUP(J16,BUDGET!$B:$C,2,)</f>
        <v>0</v>
      </c>
      <c r="N34" s="30">
        <f t="shared" si="11"/>
        <v>0</v>
      </c>
      <c r="O34" s="29">
        <f>VLOOKUP(K16,BUDGET!$B:$C,2,)</f>
        <v>0</v>
      </c>
      <c r="P34" s="29">
        <f>VLOOKUP(L16,BUDGET!$B:$C,2,)</f>
        <v>0</v>
      </c>
      <c r="Q34" s="30">
        <f t="shared" si="12"/>
        <v>0</v>
      </c>
      <c r="R34" s="29">
        <f>VLOOKUP(M16,BUDGET!$B:$C,2,)</f>
        <v>0</v>
      </c>
      <c r="S34" s="29">
        <f>VLOOKUP(N16,BUDGET!$B:$C,2,)</f>
        <v>0</v>
      </c>
      <c r="T34" s="30">
        <f t="shared" si="13"/>
        <v>0</v>
      </c>
      <c r="U34" s="29">
        <f>VLOOKUP(O16,BUDGET!$B:$C,2,)</f>
        <v>0</v>
      </c>
      <c r="V34" s="29">
        <f>VLOOKUP(P16,BUDGET!$B:$C,2,)</f>
        <v>0</v>
      </c>
      <c r="W34" s="30">
        <f t="shared" si="14"/>
        <v>0</v>
      </c>
      <c r="X34" s="13">
        <f t="shared" si="15"/>
        <v>0</v>
      </c>
      <c r="AE34" s="13"/>
    </row>
    <row r="35" spans="3:31" hidden="1" x14ac:dyDescent="0.2">
      <c r="C35" s="29">
        <f>VLOOKUP(C17,BUDGET!$B:$C,2,)</f>
        <v>0</v>
      </c>
      <c r="D35" s="29">
        <f>VLOOKUP(D17,BUDGET!$B:$C,2,)</f>
        <v>0</v>
      </c>
      <c r="E35" s="30">
        <f t="shared" si="8"/>
        <v>0</v>
      </c>
      <c r="F35" s="29">
        <f>VLOOKUP(E17,BUDGET!$B:$C,2,)</f>
        <v>0</v>
      </c>
      <c r="G35" s="29">
        <f>VLOOKUP(F17,BUDGET!$B:$C,2,)</f>
        <v>0</v>
      </c>
      <c r="H35" s="30">
        <f t="shared" si="9"/>
        <v>0</v>
      </c>
      <c r="I35" s="29">
        <f>VLOOKUP(G17,BUDGET!$B:$C,2,)</f>
        <v>0</v>
      </c>
      <c r="J35" s="29">
        <f>VLOOKUP(H17,BUDGET!$B:$C,2,)</f>
        <v>0</v>
      </c>
      <c r="K35" s="30">
        <f t="shared" si="10"/>
        <v>0</v>
      </c>
      <c r="L35" s="29">
        <f>VLOOKUP(I17,BUDGET!$B:$C,2,)</f>
        <v>0</v>
      </c>
      <c r="M35" s="29">
        <f>VLOOKUP(J17,BUDGET!$B:$C,2,)</f>
        <v>0</v>
      </c>
      <c r="N35" s="30">
        <f t="shared" si="11"/>
        <v>0</v>
      </c>
      <c r="O35" s="29">
        <f>VLOOKUP(K17,BUDGET!$B:$C,2,)</f>
        <v>0</v>
      </c>
      <c r="P35" s="29">
        <f>VLOOKUP(L17,BUDGET!$B:$C,2,)</f>
        <v>0</v>
      </c>
      <c r="Q35" s="30">
        <f t="shared" si="12"/>
        <v>0</v>
      </c>
      <c r="R35" s="29">
        <f>VLOOKUP(M17,BUDGET!$B:$C,2,)</f>
        <v>0</v>
      </c>
      <c r="S35" s="29">
        <f>VLOOKUP(N17,BUDGET!$B:$C,2,)</f>
        <v>0</v>
      </c>
      <c r="T35" s="30">
        <f t="shared" si="13"/>
        <v>0</v>
      </c>
      <c r="U35" s="29">
        <f>VLOOKUP(O17,BUDGET!$B:$C,2,)</f>
        <v>0</v>
      </c>
      <c r="V35" s="29">
        <f>VLOOKUP(P17,BUDGET!$B:$C,2,)</f>
        <v>0</v>
      </c>
      <c r="W35" s="30">
        <f t="shared" si="14"/>
        <v>0</v>
      </c>
      <c r="X35" s="13">
        <f t="shared" si="15"/>
        <v>0</v>
      </c>
      <c r="AE35" s="13"/>
    </row>
    <row r="36" spans="3:31" hidden="1" x14ac:dyDescent="0.2">
      <c r="C36" s="29">
        <f>VLOOKUP(C18,BUDGET!$B:$C,2,)</f>
        <v>0</v>
      </c>
      <c r="D36" s="29">
        <f>VLOOKUP(D18,BUDGET!$B:$C,2,)</f>
        <v>0</v>
      </c>
      <c r="E36" s="30">
        <f t="shared" si="8"/>
        <v>0</v>
      </c>
      <c r="F36" s="29">
        <f>VLOOKUP(E18,BUDGET!$B:$C,2,)</f>
        <v>0</v>
      </c>
      <c r="G36" s="29">
        <f>VLOOKUP(F18,BUDGET!$B:$C,2,)</f>
        <v>0</v>
      </c>
      <c r="H36" s="30">
        <f t="shared" si="9"/>
        <v>0</v>
      </c>
      <c r="I36" s="29">
        <f>VLOOKUP(G18,BUDGET!$B:$C,2,)</f>
        <v>0</v>
      </c>
      <c r="J36" s="29">
        <f>VLOOKUP(H18,BUDGET!$B:$C,2,)</f>
        <v>0</v>
      </c>
      <c r="K36" s="30">
        <f t="shared" si="10"/>
        <v>0</v>
      </c>
      <c r="L36" s="29">
        <f>VLOOKUP(I18,BUDGET!$B:$C,2,)</f>
        <v>0</v>
      </c>
      <c r="M36" s="29">
        <f>VLOOKUP(J18,BUDGET!$B:$C,2,)</f>
        <v>0</v>
      </c>
      <c r="N36" s="30">
        <f t="shared" si="11"/>
        <v>0</v>
      </c>
      <c r="O36" s="29">
        <f>VLOOKUP(K18,BUDGET!$B:$C,2,)</f>
        <v>0</v>
      </c>
      <c r="P36" s="29">
        <f>VLOOKUP(L18,BUDGET!$B:$C,2,)</f>
        <v>0</v>
      </c>
      <c r="Q36" s="30">
        <f t="shared" si="12"/>
        <v>0</v>
      </c>
      <c r="R36" s="29">
        <f>VLOOKUP(M18,BUDGET!$B:$C,2,)</f>
        <v>0</v>
      </c>
      <c r="S36" s="29">
        <f>VLOOKUP(N18,BUDGET!$B:$C,2,)</f>
        <v>0</v>
      </c>
      <c r="T36" s="30">
        <f t="shared" si="13"/>
        <v>0</v>
      </c>
      <c r="U36" s="29">
        <f>VLOOKUP(O18,BUDGET!$B:$C,2,)</f>
        <v>0</v>
      </c>
      <c r="V36" s="29">
        <f>VLOOKUP(P18,BUDGET!$B:$C,2,)</f>
        <v>0</v>
      </c>
      <c r="W36" s="30">
        <f t="shared" si="14"/>
        <v>0</v>
      </c>
      <c r="X36" s="13">
        <f t="shared" si="15"/>
        <v>0</v>
      </c>
      <c r="AE36" s="13"/>
    </row>
    <row r="37" spans="3:31" hidden="1" x14ac:dyDescent="0.2">
      <c r="C37" s="81"/>
      <c r="D37" s="81"/>
      <c r="E37" s="81">
        <f>SUM(E23:E36)</f>
        <v>35.25</v>
      </c>
      <c r="F37" s="81"/>
      <c r="G37" s="81"/>
      <c r="H37" s="13">
        <f>SUM(H23:H36)</f>
        <v>39</v>
      </c>
      <c r="K37" s="13">
        <f>SUM(K23:K36)</f>
        <v>39.25</v>
      </c>
      <c r="N37" s="13">
        <f>SUM(N23:N36)</f>
        <v>38.75</v>
      </c>
      <c r="Q37" s="13">
        <f>SUM(Q23:Q36)</f>
        <v>30.75</v>
      </c>
      <c r="T37" s="13">
        <f>SUM(T23:T36)</f>
        <v>39</v>
      </c>
      <c r="W37" s="13">
        <f>SUM(W23:W36)</f>
        <v>51.75</v>
      </c>
      <c r="X37" s="13">
        <f t="shared" si="15"/>
        <v>273.75</v>
      </c>
      <c r="AE37" s="13"/>
    </row>
    <row r="38" spans="3:31" hidden="1" x14ac:dyDescent="0.2">
      <c r="AE38" s="13"/>
    </row>
    <row r="39" spans="3:31" ht="12.75" hidden="1" customHeight="1" x14ac:dyDescent="0.2"/>
    <row r="40" spans="3:31" ht="12.75" hidden="1" customHeight="1" x14ac:dyDescent="0.2"/>
    <row r="41" spans="3:31" ht="12.75" hidden="1" customHeight="1" x14ac:dyDescent="0.2"/>
    <row r="42" spans="3:31" ht="12.75" hidden="1" customHeight="1" x14ac:dyDescent="0.2"/>
    <row r="43" spans="3:31" ht="12.75" hidden="1" customHeight="1" x14ac:dyDescent="0.2"/>
    <row r="44" spans="3:31" ht="12.75" hidden="1" customHeight="1" x14ac:dyDescent="0.2"/>
    <row r="45" spans="3:31" ht="12.75" hidden="1" customHeight="1" x14ac:dyDescent="0.2"/>
    <row r="46" spans="3:31" ht="12.75" hidden="1" customHeight="1" x14ac:dyDescent="0.2"/>
    <row r="47" spans="3:31" ht="12.75" hidden="1" customHeight="1" x14ac:dyDescent="0.2"/>
    <row r="48" spans="3:31" ht="12.75" hidden="1" customHeight="1" x14ac:dyDescent="0.2"/>
    <row r="49" ht="12.75" hidden="1" customHeight="1" x14ac:dyDescent="0.2"/>
    <row r="50" ht="12.75" hidden="1" customHeight="1" x14ac:dyDescent="0.2"/>
    <row r="51" ht="12.75" hidden="1" customHeight="1" x14ac:dyDescent="0.2"/>
    <row r="52" ht="12.75" hidden="1" customHeight="1" x14ac:dyDescent="0.2"/>
    <row r="53" ht="12.75" hidden="1" customHeight="1" x14ac:dyDescent="0.2"/>
    <row r="54" ht="12.75" hidden="1" customHeight="1" x14ac:dyDescent="0.2"/>
    <row r="55" ht="12.75" hidden="1" customHeight="1" x14ac:dyDescent="0.2"/>
    <row r="56" ht="12.75" hidden="1" customHeight="1" x14ac:dyDescent="0.2"/>
    <row r="57" ht="12.75" hidden="1" customHeight="1" x14ac:dyDescent="0.2"/>
    <row r="58" ht="12.75" hidden="1" customHeight="1" x14ac:dyDescent="0.2"/>
    <row r="59" ht="12.75" hidden="1" customHeight="1" x14ac:dyDescent="0.2"/>
    <row r="60" ht="12.75" hidden="1" customHeight="1" x14ac:dyDescent="0.2"/>
    <row r="61" ht="12.75" hidden="1" customHeight="1" x14ac:dyDescent="0.2"/>
    <row r="62" ht="12.75" hidden="1" customHeight="1" x14ac:dyDescent="0.2"/>
    <row r="63" ht="12.75" hidden="1" customHeight="1" x14ac:dyDescent="0.2"/>
    <row r="64" ht="12.75" hidden="1" customHeight="1" x14ac:dyDescent="0.2"/>
    <row r="65" ht="12.75" hidden="1" customHeight="1" x14ac:dyDescent="0.2"/>
    <row r="66" ht="12.75" hidden="1" customHeight="1" x14ac:dyDescent="0.2"/>
    <row r="67" ht="12.75" hidden="1" customHeight="1" x14ac:dyDescent="0.2"/>
    <row r="68" ht="12.75" hidden="1" customHeight="1" x14ac:dyDescent="0.2"/>
    <row r="69" ht="12.75" hidden="1" customHeight="1" x14ac:dyDescent="0.2"/>
    <row r="70" ht="12.75" hidden="1" customHeight="1" x14ac:dyDescent="0.2"/>
    <row r="71" ht="12.75" hidden="1" customHeight="1" x14ac:dyDescent="0.2"/>
    <row r="72" ht="12.75" hidden="1" customHeight="1" x14ac:dyDescent="0.2"/>
    <row r="73" ht="12.75" hidden="1" customHeight="1" x14ac:dyDescent="0.2"/>
    <row r="74" ht="12.75" hidden="1" customHeight="1" x14ac:dyDescent="0.2"/>
    <row r="75" ht="12.75" hidden="1" customHeight="1" x14ac:dyDescent="0.2"/>
    <row r="76" ht="12.75" hidden="1" customHeight="1" x14ac:dyDescent="0.2"/>
    <row r="77" ht="12.75" hidden="1" customHeight="1" x14ac:dyDescent="0.2"/>
    <row r="78" ht="12.75" hidden="1" customHeight="1" x14ac:dyDescent="0.2"/>
    <row r="79" ht="12.75" hidden="1" customHeight="1" x14ac:dyDescent="0.2"/>
    <row r="80" ht="12.75" hidden="1" customHeight="1" x14ac:dyDescent="0.2"/>
    <row r="81" ht="12.75" hidden="1" customHeight="1" x14ac:dyDescent="0.2"/>
    <row r="82" ht="12.75" hidden="1" customHeight="1" x14ac:dyDescent="0.2"/>
    <row r="83" ht="12.75" hidden="1" customHeight="1" x14ac:dyDescent="0.2"/>
    <row r="84" ht="12.75" hidden="1" customHeight="1" x14ac:dyDescent="0.2"/>
    <row r="85" ht="12.75" hidden="1" customHeight="1" x14ac:dyDescent="0.2"/>
    <row r="86" ht="12.75" hidden="1" customHeight="1" x14ac:dyDescent="0.2"/>
    <row r="87" ht="12.75" hidden="1" customHeight="1" x14ac:dyDescent="0.2"/>
    <row r="88" ht="12.75" hidden="1" customHeight="1" x14ac:dyDescent="0.2"/>
    <row r="89" ht="12.75" hidden="1" customHeight="1" x14ac:dyDescent="0.2"/>
    <row r="90" ht="12.75" hidden="1" customHeight="1" x14ac:dyDescent="0.2"/>
    <row r="91" ht="12.75" hidden="1" customHeight="1" x14ac:dyDescent="0.2"/>
    <row r="92" ht="12.75" hidden="1" customHeight="1" x14ac:dyDescent="0.2"/>
    <row r="93" ht="12.75" hidden="1" customHeight="1" x14ac:dyDescent="0.2"/>
    <row r="94" ht="12.75" hidden="1" customHeight="1" x14ac:dyDescent="0.2"/>
    <row r="95" ht="12.75" hidden="1" customHeight="1" x14ac:dyDescent="0.2"/>
    <row r="96" ht="12.75" hidden="1" customHeight="1" x14ac:dyDescent="0.2"/>
    <row r="97" ht="12.75" hidden="1" customHeight="1" x14ac:dyDescent="0.2"/>
    <row r="98" ht="12.75" hidden="1" customHeight="1" x14ac:dyDescent="0.2"/>
    <row r="99" ht="12.75" hidden="1" customHeight="1" x14ac:dyDescent="0.2"/>
    <row r="100" ht="12.75" hidden="1" customHeight="1" x14ac:dyDescent="0.2"/>
    <row r="101" ht="12.75" hidden="1" customHeight="1" x14ac:dyDescent="0.2"/>
    <row r="102" ht="12.75" hidden="1" customHeight="1" x14ac:dyDescent="0.2"/>
    <row r="103" ht="12.75" hidden="1" customHeight="1" x14ac:dyDescent="0.2"/>
    <row r="104" ht="12.75" hidden="1" customHeight="1" x14ac:dyDescent="0.2"/>
    <row r="105" ht="12.75" hidden="1" customHeight="1" x14ac:dyDescent="0.2"/>
    <row r="106" ht="12.75" hidden="1" customHeight="1" x14ac:dyDescent="0.2"/>
    <row r="107" ht="12.75" hidden="1" customHeight="1" x14ac:dyDescent="0.2"/>
    <row r="108" ht="12.75" hidden="1" customHeight="1" x14ac:dyDescent="0.2"/>
    <row r="109" ht="12.75" hidden="1" customHeight="1" x14ac:dyDescent="0.2"/>
    <row r="110" ht="12.75" hidden="1" customHeight="1" x14ac:dyDescent="0.2"/>
    <row r="111" ht="12.75" hidden="1" customHeight="1" x14ac:dyDescent="0.2"/>
    <row r="112" ht="12.75" hidden="1" customHeight="1" x14ac:dyDescent="0.2"/>
    <row r="113" ht="12.75" hidden="1" customHeight="1" x14ac:dyDescent="0.2"/>
    <row r="114" ht="12.75" hidden="1" customHeight="1" x14ac:dyDescent="0.2"/>
    <row r="115" ht="12.75" hidden="1" customHeight="1" x14ac:dyDescent="0.2"/>
    <row r="116" ht="12.75" hidden="1" customHeight="1" x14ac:dyDescent="0.2"/>
    <row r="117" ht="12.75" hidden="1" customHeight="1" x14ac:dyDescent="0.2"/>
    <row r="118" ht="12.75" hidden="1" customHeight="1" x14ac:dyDescent="0.2"/>
    <row r="119" ht="12.75" hidden="1" customHeight="1" x14ac:dyDescent="0.2"/>
    <row r="120" ht="12.75" hidden="1" customHeight="1" x14ac:dyDescent="0.2"/>
    <row r="121" ht="12.75" hidden="1" customHeight="1" x14ac:dyDescent="0.2"/>
    <row r="122" ht="12.75" hidden="1" customHeight="1" x14ac:dyDescent="0.2"/>
    <row r="123" ht="12.75" hidden="1" customHeight="1" x14ac:dyDescent="0.2"/>
    <row r="124" ht="12.75" hidden="1" customHeight="1" x14ac:dyDescent="0.2"/>
    <row r="125" ht="12.75" hidden="1" customHeight="1" x14ac:dyDescent="0.2"/>
    <row r="126" ht="12.75" hidden="1" customHeight="1" x14ac:dyDescent="0.2"/>
    <row r="127" ht="12.75" hidden="1" customHeight="1" x14ac:dyDescent="0.2"/>
    <row r="128" ht="12.75" hidden="1" customHeight="1" x14ac:dyDescent="0.2"/>
    <row r="129" ht="12.75" hidden="1" customHeight="1" x14ac:dyDescent="0.2"/>
    <row r="130" ht="12.75" hidden="1" customHeight="1" x14ac:dyDescent="0.2"/>
    <row r="131" ht="12.75" hidden="1" customHeight="1" x14ac:dyDescent="0.2"/>
    <row r="132" ht="12.75" hidden="1" customHeight="1" x14ac:dyDescent="0.2"/>
    <row r="133" ht="12.75" hidden="1" customHeight="1" x14ac:dyDescent="0.2"/>
    <row r="134" ht="12.75" hidden="1" customHeight="1" x14ac:dyDescent="0.2"/>
    <row r="135" ht="12.75" hidden="1" customHeight="1" x14ac:dyDescent="0.2"/>
    <row r="136" ht="12.75" hidden="1" customHeight="1" x14ac:dyDescent="0.2"/>
    <row r="137" ht="12.75" hidden="1" customHeight="1" x14ac:dyDescent="0.2"/>
    <row r="138" ht="12.75" hidden="1" customHeight="1" x14ac:dyDescent="0.2"/>
    <row r="139" ht="12.75" hidden="1" customHeight="1" x14ac:dyDescent="0.2"/>
    <row r="140" ht="12.75" hidden="1" customHeight="1" x14ac:dyDescent="0.2"/>
    <row r="141" ht="12.75" hidden="1" customHeight="1" x14ac:dyDescent="0.2"/>
    <row r="142" ht="12.75" hidden="1" customHeight="1" x14ac:dyDescent="0.2"/>
    <row r="143" ht="12.75" hidden="1" customHeight="1" x14ac:dyDescent="0.2"/>
    <row r="144" ht="12.75" hidden="1" customHeight="1" x14ac:dyDescent="0.2"/>
    <row r="145" ht="12.75" hidden="1" customHeight="1" x14ac:dyDescent="0.2"/>
    <row r="146" ht="12.75" hidden="1" customHeight="1" x14ac:dyDescent="0.2"/>
    <row r="147" ht="12.75" hidden="1" customHeight="1" x14ac:dyDescent="0.2"/>
    <row r="148" ht="12.75" hidden="1" customHeight="1" x14ac:dyDescent="0.2"/>
    <row r="149" ht="12.75" hidden="1" customHeight="1" x14ac:dyDescent="0.2"/>
    <row r="150" ht="12.75" hidden="1" customHeight="1" x14ac:dyDescent="0.2"/>
    <row r="151" ht="12.75" hidden="1" customHeight="1" x14ac:dyDescent="0.2"/>
    <row r="152" ht="12.75" hidden="1" customHeight="1" x14ac:dyDescent="0.2"/>
    <row r="153" ht="12.75" hidden="1" customHeight="1" x14ac:dyDescent="0.2"/>
    <row r="154" ht="12.75" hidden="1" customHeight="1" x14ac:dyDescent="0.2"/>
    <row r="155" ht="12.75" hidden="1" customHeight="1" x14ac:dyDescent="0.2"/>
    <row r="156" ht="12.75" hidden="1" customHeight="1" x14ac:dyDescent="0.2"/>
    <row r="157" ht="12.75" hidden="1" customHeight="1" x14ac:dyDescent="0.2"/>
    <row r="158" ht="12.75" hidden="1" customHeight="1" x14ac:dyDescent="0.2"/>
    <row r="159" ht="12.75" hidden="1" customHeight="1" x14ac:dyDescent="0.2"/>
    <row r="160" ht="12.75" hidden="1" customHeight="1" x14ac:dyDescent="0.2"/>
    <row r="161" ht="12.75" hidden="1" customHeight="1" x14ac:dyDescent="0.2"/>
    <row r="162" ht="12.75" hidden="1" customHeight="1" x14ac:dyDescent="0.2"/>
    <row r="163" ht="12.75" hidden="1" customHeight="1" x14ac:dyDescent="0.2"/>
    <row r="164" ht="12.75" hidden="1" customHeight="1" x14ac:dyDescent="0.2"/>
    <row r="165" ht="12.75" hidden="1" customHeight="1" x14ac:dyDescent="0.2"/>
    <row r="166" ht="12.75" hidden="1" customHeight="1" x14ac:dyDescent="0.2"/>
    <row r="167" ht="12.75" hidden="1" customHeight="1" x14ac:dyDescent="0.2"/>
    <row r="168" ht="12.75" hidden="1" customHeight="1" x14ac:dyDescent="0.2"/>
    <row r="169" ht="12.75" hidden="1" customHeight="1" x14ac:dyDescent="0.2"/>
    <row r="170" ht="12.75" hidden="1" customHeight="1" x14ac:dyDescent="0.2"/>
    <row r="171" ht="12.75" hidden="1" customHeight="1" x14ac:dyDescent="0.2"/>
    <row r="172" ht="12.75" hidden="1" customHeight="1" x14ac:dyDescent="0.2"/>
    <row r="173" ht="12.75" hidden="1" customHeight="1" x14ac:dyDescent="0.2"/>
    <row r="174" ht="12.75" hidden="1" customHeight="1" x14ac:dyDescent="0.2"/>
    <row r="175" ht="12.75" hidden="1" customHeight="1" x14ac:dyDescent="0.2"/>
    <row r="176" ht="12.75" hidden="1" customHeight="1" x14ac:dyDescent="0.2"/>
    <row r="177" ht="12.75" hidden="1" customHeight="1" x14ac:dyDescent="0.2"/>
    <row r="178" ht="12.75" hidden="1" customHeight="1" x14ac:dyDescent="0.2"/>
    <row r="179" ht="12.75" hidden="1" customHeight="1" x14ac:dyDescent="0.2"/>
    <row r="180" ht="12.75" hidden="1" customHeight="1" x14ac:dyDescent="0.2"/>
    <row r="181" ht="12.75" hidden="1" customHeight="1" x14ac:dyDescent="0.2"/>
    <row r="182" ht="12.75" hidden="1" customHeight="1" x14ac:dyDescent="0.2"/>
    <row r="183" ht="12.75" hidden="1" customHeight="1" x14ac:dyDescent="0.2"/>
    <row r="184" ht="12.75" hidden="1" customHeight="1" x14ac:dyDescent="0.2"/>
    <row r="185" ht="12.75" hidden="1" customHeight="1" x14ac:dyDescent="0.2"/>
    <row r="186" ht="12.75" hidden="1" customHeight="1" x14ac:dyDescent="0.2"/>
    <row r="187" ht="12.75" hidden="1" customHeight="1" x14ac:dyDescent="0.2"/>
    <row r="188" ht="12.75" hidden="1" customHeight="1" x14ac:dyDescent="0.2"/>
    <row r="189" ht="12.75" hidden="1" customHeight="1" x14ac:dyDescent="0.2"/>
    <row r="190" ht="12.75" hidden="1" customHeight="1" x14ac:dyDescent="0.2"/>
    <row r="191" ht="12.75" hidden="1" customHeight="1" x14ac:dyDescent="0.2"/>
    <row r="192" ht="12.75" hidden="1" customHeight="1" x14ac:dyDescent="0.2"/>
    <row r="193" ht="12.75" hidden="1" customHeight="1" x14ac:dyDescent="0.2"/>
    <row r="194" ht="12.75" hidden="1" customHeight="1" x14ac:dyDescent="0.2"/>
    <row r="195" ht="12.75" hidden="1" customHeight="1" x14ac:dyDescent="0.2"/>
    <row r="196" ht="12.75" hidden="1" customHeight="1" x14ac:dyDescent="0.2"/>
    <row r="197" ht="12.75" hidden="1" customHeight="1" x14ac:dyDescent="0.2"/>
    <row r="198" ht="12.75" hidden="1" customHeight="1" x14ac:dyDescent="0.2"/>
    <row r="199" ht="12.75" hidden="1" customHeight="1" x14ac:dyDescent="0.2"/>
    <row r="200" ht="12.75" hidden="1" customHeight="1" x14ac:dyDescent="0.2"/>
    <row r="201" ht="12.75" hidden="1" customHeight="1" x14ac:dyDescent="0.2"/>
    <row r="202" ht="12.75" hidden="1" customHeight="1" x14ac:dyDescent="0.2"/>
    <row r="203" ht="12.75" hidden="1" customHeight="1" x14ac:dyDescent="0.2"/>
  </sheetData>
  <sheetProtection selectLockedCells="1"/>
  <mergeCells count="40">
    <mergeCell ref="M19:N19"/>
    <mergeCell ref="U22:W22"/>
    <mergeCell ref="C22:E22"/>
    <mergeCell ref="F22:H22"/>
    <mergeCell ref="I22:K22"/>
    <mergeCell ref="L22:N22"/>
    <mergeCell ref="O22:Q22"/>
    <mergeCell ref="R22:T22"/>
    <mergeCell ref="K4:L4"/>
    <mergeCell ref="M4:N4"/>
    <mergeCell ref="O4:P4"/>
    <mergeCell ref="O19:P19"/>
    <mergeCell ref="C20:D20"/>
    <mergeCell ref="E20:F20"/>
    <mergeCell ref="G20:H20"/>
    <mergeCell ref="I20:J20"/>
    <mergeCell ref="K20:L20"/>
    <mergeCell ref="M20:N20"/>
    <mergeCell ref="O20:P20"/>
    <mergeCell ref="C19:D19"/>
    <mergeCell ref="E19:F19"/>
    <mergeCell ref="G19:H19"/>
    <mergeCell ref="I19:J19"/>
    <mergeCell ref="K19:L19"/>
    <mergeCell ref="J1:S2"/>
    <mergeCell ref="A3:A4"/>
    <mergeCell ref="B3:B4"/>
    <mergeCell ref="C3:D3"/>
    <mergeCell ref="E3:F3"/>
    <mergeCell ref="G3:H3"/>
    <mergeCell ref="I3:J3"/>
    <mergeCell ref="K3:L3"/>
    <mergeCell ref="M3:N3"/>
    <mergeCell ref="O3:P3"/>
    <mergeCell ref="Q3:Q4"/>
    <mergeCell ref="R3:R4"/>
    <mergeCell ref="C4:D4"/>
    <mergeCell ref="E4:F4"/>
    <mergeCell ref="G4:H4"/>
    <mergeCell ref="I4:J4"/>
  </mergeCells>
  <conditionalFormatting sqref="R20:T20">
    <cfRule type="cellIs" dxfId="51" priority="59" operator="lessThanOrEqual">
      <formula>#REF!</formula>
    </cfRule>
    <cfRule type="cellIs" dxfId="50" priority="60" operator="greaterThan">
      <formula>#REF!</formula>
    </cfRule>
  </conditionalFormatting>
  <conditionalFormatting sqref="R19:T19">
    <cfRule type="cellIs" dxfId="49" priority="61" operator="greaterThan">
      <formula>#REF!</formula>
    </cfRule>
    <cfRule type="cellIs" dxfId="48" priority="62" operator="lessThanOrEqual">
      <formula>#REF!</formula>
    </cfRule>
  </conditionalFormatting>
  <dataValidations count="2">
    <dataValidation type="list" allowBlank="1" showInputMessage="1" showErrorMessage="1" sqref="C5:P18">
      <formula1>TIME</formula1>
    </dataValidation>
    <dataValidation type="decimal" allowBlank="1" showInputMessage="1" showErrorMessage="1" sqref="A3:A4 C4:P4">
      <formula1>0</formula1>
      <formula2>24</formula2>
    </dataValidation>
  </dataValidations>
  <printOptions horizontalCentered="1" verticalCentered="1"/>
  <pageMargins left="0.23622047244094491" right="0.23622047244094491" top="0.19685039370078741" bottom="0" header="0.31496062992125984" footer="0.31496062992125984"/>
  <pageSetup paperSize="9" scale="108" orientation="landscape" r:id="rId1"/>
  <headerFooter alignWithMargins="0">
    <oddFooter>&amp;C&amp;D    &amp;T</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03"/>
  <sheetViews>
    <sheetView zoomScaleNormal="100" zoomScaleSheetLayoutView="80" workbookViewId="0">
      <selection activeCell="Q20" sqref="Q20"/>
    </sheetView>
  </sheetViews>
  <sheetFormatPr defaultColWidth="9.140625" defaultRowHeight="12.75" customHeight="1" zeroHeight="1" x14ac:dyDescent="0.2"/>
  <cols>
    <col min="1" max="1" width="19.28515625" style="13" customWidth="1"/>
    <col min="2" max="2" width="5.140625" style="98" bestFit="1" customWidth="1"/>
    <col min="3" max="3" width="6.28515625" style="13" bestFit="1" customWidth="1"/>
    <col min="4" max="4" width="6" style="13" customWidth="1"/>
    <col min="5" max="5" width="7" style="13" bestFit="1" customWidth="1"/>
    <col min="6" max="6" width="6.28515625" style="13" bestFit="1" customWidth="1"/>
    <col min="7" max="7" width="6.85546875" style="13" bestFit="1" customWidth="1"/>
    <col min="8" max="8" width="7.5703125" style="13" bestFit="1" customWidth="1"/>
    <col min="9" max="9" width="6.85546875" style="13" customWidth="1"/>
    <col min="10" max="10" width="6" style="13" bestFit="1" customWidth="1"/>
    <col min="11" max="11" width="6" style="13" customWidth="1"/>
    <col min="12" max="12" width="7.140625" style="13" bestFit="1" customWidth="1"/>
    <col min="13" max="13" width="6" style="13" customWidth="1"/>
    <col min="14" max="14" width="6.28515625" style="13" bestFit="1" customWidth="1"/>
    <col min="15" max="15" width="6.85546875" style="13" customWidth="1"/>
    <col min="16" max="16" width="7.140625" style="13" bestFit="1" customWidth="1"/>
    <col min="17" max="17" width="8.140625" style="13" bestFit="1" customWidth="1"/>
    <col min="18" max="18" width="8.28515625" style="98" bestFit="1" customWidth="1"/>
    <col min="19" max="19" width="6" style="13" bestFit="1" customWidth="1"/>
    <col min="20" max="21" width="18" style="13" bestFit="1" customWidth="1"/>
    <col min="22" max="22" width="9.85546875" style="13" bestFit="1" customWidth="1"/>
    <col min="23" max="23" width="11.28515625" style="13" customWidth="1"/>
    <col min="24" max="24" width="8.42578125" style="13" customWidth="1"/>
    <col min="25" max="25" width="7" style="13" customWidth="1"/>
    <col min="26" max="28" width="9.140625" style="13"/>
    <col min="29" max="29" width="11.42578125" style="13" customWidth="1"/>
    <col min="30" max="30" width="3.42578125" style="13" customWidth="1"/>
    <col min="31" max="31" width="11.42578125" style="98" customWidth="1"/>
    <col min="32" max="32" width="11.42578125" style="13" customWidth="1"/>
    <col min="33" max="16384" width="9.140625" style="13"/>
  </cols>
  <sheetData>
    <row r="1" spans="1:31" ht="17.100000000000001" customHeight="1" x14ac:dyDescent="0.2">
      <c r="A1" s="11"/>
      <c r="B1" s="31"/>
      <c r="C1" s="11"/>
      <c r="D1" s="11"/>
      <c r="E1" s="11"/>
      <c r="F1" s="12"/>
      <c r="H1" s="14" t="s">
        <v>8</v>
      </c>
      <c r="I1" s="15">
        <v>42</v>
      </c>
      <c r="J1" s="109"/>
      <c r="K1" s="109"/>
      <c r="L1" s="109"/>
      <c r="M1" s="109"/>
      <c r="N1" s="109"/>
      <c r="O1" s="109"/>
      <c r="P1" s="109"/>
      <c r="Q1" s="109"/>
      <c r="R1" s="109"/>
      <c r="S1" s="109"/>
    </row>
    <row r="2" spans="1:31" ht="17.100000000000001" customHeight="1" thickBot="1" x14ac:dyDescent="0.25">
      <c r="A2" s="12"/>
      <c r="B2" s="32"/>
      <c r="C2" s="40"/>
      <c r="D2" s="40"/>
      <c r="E2" s="40"/>
      <c r="F2" s="40"/>
      <c r="G2" s="40"/>
      <c r="H2" s="40"/>
      <c r="I2" s="40"/>
      <c r="J2" s="109"/>
      <c r="K2" s="109"/>
      <c r="L2" s="109"/>
      <c r="M2" s="109"/>
      <c r="N2" s="109"/>
      <c r="O2" s="109"/>
      <c r="P2" s="109"/>
      <c r="Q2" s="109"/>
      <c r="R2" s="109"/>
      <c r="S2" s="109"/>
      <c r="U2" s="11"/>
      <c r="Y2" s="11"/>
      <c r="Z2" s="16"/>
      <c r="AC2" s="98"/>
      <c r="AE2" s="13"/>
    </row>
    <row r="3" spans="1:31" ht="17.100000000000001" customHeight="1" x14ac:dyDescent="0.2">
      <c r="A3" s="110" t="s">
        <v>9</v>
      </c>
      <c r="B3" s="112" t="s">
        <v>29</v>
      </c>
      <c r="C3" s="114">
        <f>VLOOKUP($I$1,BUDGET!$I:$J,2,)</f>
        <v>42288</v>
      </c>
      <c r="D3" s="115"/>
      <c r="E3" s="114">
        <f>VLOOKUP($I$1,BUDGET!$I:$J,2,)+1</f>
        <v>42289</v>
      </c>
      <c r="F3" s="115"/>
      <c r="G3" s="114">
        <f>VLOOKUP($I$1,BUDGET!$I:$J,2,)+2</f>
        <v>42290</v>
      </c>
      <c r="H3" s="115"/>
      <c r="I3" s="114">
        <f>VLOOKUP($I$1,BUDGET!$I:$J,2,)+3</f>
        <v>42291</v>
      </c>
      <c r="J3" s="115"/>
      <c r="K3" s="114">
        <f>VLOOKUP($I$1,BUDGET!$I:$J,2,)+4</f>
        <v>42292</v>
      </c>
      <c r="L3" s="115"/>
      <c r="M3" s="114">
        <f>VLOOKUP($I$1,BUDGET!$I:$J,2,)+5</f>
        <v>42293</v>
      </c>
      <c r="N3" s="115"/>
      <c r="O3" s="114">
        <f>VLOOKUP($I$1,BUDGET!$I:$J,2,)+6</f>
        <v>42294</v>
      </c>
      <c r="P3" s="115"/>
      <c r="Q3" s="116" t="s">
        <v>10</v>
      </c>
      <c r="R3" s="118" t="s">
        <v>30</v>
      </c>
      <c r="S3" s="13" t="s">
        <v>0</v>
      </c>
      <c r="AB3" s="98"/>
      <c r="AE3" s="13"/>
    </row>
    <row r="4" spans="1:31" ht="17.100000000000001" customHeight="1" thickBot="1" x14ac:dyDescent="0.25">
      <c r="A4" s="111"/>
      <c r="B4" s="113"/>
      <c r="C4" s="120" t="s">
        <v>11</v>
      </c>
      <c r="D4" s="108"/>
      <c r="E4" s="107" t="s">
        <v>12</v>
      </c>
      <c r="F4" s="108"/>
      <c r="G4" s="107" t="s">
        <v>13</v>
      </c>
      <c r="H4" s="108"/>
      <c r="I4" s="107" t="s">
        <v>14</v>
      </c>
      <c r="J4" s="108"/>
      <c r="K4" s="107" t="s">
        <v>15</v>
      </c>
      <c r="L4" s="108"/>
      <c r="M4" s="107" t="s">
        <v>16</v>
      </c>
      <c r="N4" s="108"/>
      <c r="O4" s="107" t="s">
        <v>17</v>
      </c>
      <c r="P4" s="108"/>
      <c r="Q4" s="117"/>
      <c r="R4" s="119"/>
      <c r="AC4" s="18" t="s">
        <v>0</v>
      </c>
    </row>
    <row r="5" spans="1:31" ht="17.100000000000001" customHeight="1" x14ac:dyDescent="0.2">
      <c r="A5" s="82" t="s">
        <v>65</v>
      </c>
      <c r="B5" s="33"/>
      <c r="C5" s="86"/>
      <c r="D5" s="87"/>
      <c r="E5" s="86">
        <v>8</v>
      </c>
      <c r="F5" s="87">
        <v>16.299999999999997</v>
      </c>
      <c r="G5" s="86">
        <v>8</v>
      </c>
      <c r="H5" s="87">
        <v>16.299999999999997</v>
      </c>
      <c r="I5" s="88"/>
      <c r="J5" s="89"/>
      <c r="K5" s="88">
        <v>8</v>
      </c>
      <c r="L5" s="89">
        <v>16.299999999999997</v>
      </c>
      <c r="M5" s="86">
        <v>13</v>
      </c>
      <c r="N5" s="87">
        <v>21.299999999999997</v>
      </c>
      <c r="O5" s="86">
        <v>11.450000000000001</v>
      </c>
      <c r="P5" s="87">
        <v>20.299999999999997</v>
      </c>
      <c r="Q5" s="90">
        <f t="shared" ref="Q5:Q18" si="0">X23</f>
        <v>39</v>
      </c>
      <c r="R5" s="91">
        <f>COUNTBLANK(C5:P5)/2</f>
        <v>2</v>
      </c>
      <c r="S5" s="19"/>
    </row>
    <row r="6" spans="1:31" ht="17.100000000000001" customHeight="1" x14ac:dyDescent="0.2">
      <c r="A6" s="83" t="s">
        <v>66</v>
      </c>
      <c r="B6" s="34"/>
      <c r="C6" s="86">
        <v>8.3000000000000007</v>
      </c>
      <c r="D6" s="87">
        <v>17.299999999999997</v>
      </c>
      <c r="E6" s="86"/>
      <c r="F6" s="87"/>
      <c r="G6" s="86">
        <v>13</v>
      </c>
      <c r="H6" s="87">
        <v>21.299999999999997</v>
      </c>
      <c r="I6" s="86"/>
      <c r="J6" s="92"/>
      <c r="K6" s="86">
        <v>13</v>
      </c>
      <c r="L6" s="87">
        <v>21.299999999999997</v>
      </c>
      <c r="M6" s="86"/>
      <c r="N6" s="87"/>
      <c r="O6" s="86"/>
      <c r="P6" s="92"/>
      <c r="Q6" s="93">
        <f t="shared" si="0"/>
        <v>23.75</v>
      </c>
      <c r="R6" s="91">
        <f t="shared" ref="R6:R18" si="1">COUNTBLANK(C6:P6)/2</f>
        <v>4</v>
      </c>
      <c r="S6" s="19"/>
    </row>
    <row r="7" spans="1:31" ht="17.100000000000001" customHeight="1" x14ac:dyDescent="0.2">
      <c r="A7" s="83" t="s">
        <v>67</v>
      </c>
      <c r="B7" s="34"/>
      <c r="C7" s="86"/>
      <c r="D7" s="87"/>
      <c r="E7" s="86">
        <v>8</v>
      </c>
      <c r="F7" s="87">
        <v>16.449999999999996</v>
      </c>
      <c r="G7" s="86">
        <v>13</v>
      </c>
      <c r="H7" s="87">
        <v>21.299999999999997</v>
      </c>
      <c r="I7" s="86">
        <v>13</v>
      </c>
      <c r="J7" s="87">
        <v>21.299999999999997</v>
      </c>
      <c r="K7" s="86"/>
      <c r="L7" s="87"/>
      <c r="M7" s="86">
        <v>8</v>
      </c>
      <c r="N7" s="87">
        <v>16.299999999999997</v>
      </c>
      <c r="O7" s="86">
        <v>7</v>
      </c>
      <c r="P7" s="87">
        <v>15.3</v>
      </c>
      <c r="Q7" s="93">
        <f t="shared" si="0"/>
        <v>39</v>
      </c>
      <c r="R7" s="91">
        <f t="shared" si="1"/>
        <v>2</v>
      </c>
      <c r="S7" s="19"/>
    </row>
    <row r="8" spans="1:31" ht="17.100000000000001" customHeight="1" x14ac:dyDescent="0.2">
      <c r="A8" s="83" t="s">
        <v>68</v>
      </c>
      <c r="B8" s="34"/>
      <c r="C8" s="86" t="s">
        <v>3</v>
      </c>
      <c r="D8" s="87" t="s">
        <v>3</v>
      </c>
      <c r="E8" s="86"/>
      <c r="F8" s="87"/>
      <c r="G8" s="86" t="s">
        <v>3</v>
      </c>
      <c r="H8" s="87" t="s">
        <v>3</v>
      </c>
      <c r="I8" s="86" t="s">
        <v>3</v>
      </c>
      <c r="J8" s="87" t="s">
        <v>3</v>
      </c>
      <c r="K8" s="86" t="s">
        <v>3</v>
      </c>
      <c r="L8" s="87" t="s">
        <v>3</v>
      </c>
      <c r="M8" s="86"/>
      <c r="N8" s="87"/>
      <c r="O8" s="86" t="s">
        <v>3</v>
      </c>
      <c r="P8" s="87" t="s">
        <v>3</v>
      </c>
      <c r="Q8" s="93">
        <f t="shared" si="0"/>
        <v>0</v>
      </c>
      <c r="R8" s="91">
        <f t="shared" si="1"/>
        <v>2</v>
      </c>
      <c r="S8" s="19"/>
    </row>
    <row r="9" spans="1:31" ht="17.100000000000001" customHeight="1" x14ac:dyDescent="0.2">
      <c r="A9" s="83" t="s">
        <v>69</v>
      </c>
      <c r="B9" s="34"/>
      <c r="C9" s="86">
        <v>11.3</v>
      </c>
      <c r="D9" s="87">
        <v>17.299999999999997</v>
      </c>
      <c r="E9" s="86">
        <v>15</v>
      </c>
      <c r="F9" s="87">
        <v>21.299999999999997</v>
      </c>
      <c r="G9" s="86"/>
      <c r="H9" s="87"/>
      <c r="I9" s="86">
        <v>12.450000000000001</v>
      </c>
      <c r="J9" s="87">
        <v>21.299999999999997</v>
      </c>
      <c r="K9" s="86">
        <v>13</v>
      </c>
      <c r="L9" s="87">
        <v>21.299999999999997</v>
      </c>
      <c r="M9" s="86"/>
      <c r="N9" s="87"/>
      <c r="O9" s="86"/>
      <c r="P9" s="87"/>
      <c r="Q9" s="93">
        <f t="shared" si="0"/>
        <v>27.75</v>
      </c>
      <c r="R9" s="91">
        <f t="shared" si="1"/>
        <v>3</v>
      </c>
      <c r="S9" s="19"/>
    </row>
    <row r="10" spans="1:31" ht="17.100000000000001" customHeight="1" x14ac:dyDescent="0.2">
      <c r="A10" s="83" t="s">
        <v>70</v>
      </c>
      <c r="B10" s="34"/>
      <c r="C10" s="86">
        <v>8.3000000000000007</v>
      </c>
      <c r="D10" s="87">
        <v>17.299999999999997</v>
      </c>
      <c r="E10" s="86"/>
      <c r="F10" s="87"/>
      <c r="G10" s="86">
        <v>12.450000000000001</v>
      </c>
      <c r="H10" s="87">
        <v>21.299999999999997</v>
      </c>
      <c r="I10" s="86">
        <v>8</v>
      </c>
      <c r="J10" s="87">
        <v>16.299999999999997</v>
      </c>
      <c r="K10" s="86"/>
      <c r="L10" s="87"/>
      <c r="M10" s="86"/>
      <c r="N10" s="87"/>
      <c r="O10" s="86">
        <v>7</v>
      </c>
      <c r="P10" s="87">
        <v>13.3</v>
      </c>
      <c r="Q10" s="93">
        <f t="shared" si="0"/>
        <v>30</v>
      </c>
      <c r="R10" s="91">
        <f t="shared" si="1"/>
        <v>3</v>
      </c>
      <c r="S10" s="19"/>
    </row>
    <row r="11" spans="1:31" ht="17.100000000000001" customHeight="1" x14ac:dyDescent="0.2">
      <c r="A11" s="83" t="s">
        <v>71</v>
      </c>
      <c r="B11" s="34"/>
      <c r="C11" s="86">
        <v>8.3000000000000007</v>
      </c>
      <c r="D11" s="87">
        <v>17.299999999999997</v>
      </c>
      <c r="E11" s="86">
        <v>12.450000000000001</v>
      </c>
      <c r="F11" s="87">
        <v>21.299999999999997</v>
      </c>
      <c r="G11" s="86"/>
      <c r="H11" s="87"/>
      <c r="I11" s="86">
        <v>8</v>
      </c>
      <c r="J11" s="87">
        <v>16.299999999999997</v>
      </c>
      <c r="K11" s="86">
        <v>8</v>
      </c>
      <c r="L11" s="87">
        <v>16.299999999999997</v>
      </c>
      <c r="M11" s="86">
        <v>7.3000000000000007</v>
      </c>
      <c r="N11" s="87">
        <v>15.3</v>
      </c>
      <c r="O11" s="86"/>
      <c r="P11" s="87"/>
      <c r="Q11" s="93">
        <f t="shared" si="0"/>
        <v>39</v>
      </c>
      <c r="R11" s="91">
        <f t="shared" si="1"/>
        <v>2</v>
      </c>
      <c r="S11" s="19"/>
    </row>
    <row r="12" spans="1:31" ht="17.100000000000001" customHeight="1" x14ac:dyDescent="0.2">
      <c r="A12" s="83" t="s">
        <v>72</v>
      </c>
      <c r="B12" s="34"/>
      <c r="C12" s="86" t="s">
        <v>63</v>
      </c>
      <c r="D12" s="87" t="s">
        <v>63</v>
      </c>
      <c r="E12" s="86"/>
      <c r="F12" s="87"/>
      <c r="G12" s="86"/>
      <c r="H12" s="87"/>
      <c r="I12" s="86"/>
      <c r="J12" s="87"/>
      <c r="K12" s="86" t="s">
        <v>63</v>
      </c>
      <c r="L12" s="87" t="s">
        <v>63</v>
      </c>
      <c r="M12" s="86" t="s">
        <v>63</v>
      </c>
      <c r="N12" s="87" t="s">
        <v>63</v>
      </c>
      <c r="O12" s="86">
        <v>15.3</v>
      </c>
      <c r="P12" s="87">
        <v>20.299999999999997</v>
      </c>
      <c r="Q12" s="93">
        <f t="shared" si="0"/>
        <v>5</v>
      </c>
      <c r="R12" s="91">
        <f t="shared" si="1"/>
        <v>3</v>
      </c>
      <c r="S12" s="19"/>
    </row>
    <row r="13" spans="1:31" ht="17.100000000000001" customHeight="1" x14ac:dyDescent="0.2">
      <c r="A13" s="83" t="s">
        <v>73</v>
      </c>
      <c r="B13" s="34"/>
      <c r="C13" s="86">
        <v>8</v>
      </c>
      <c r="D13" s="87">
        <v>12</v>
      </c>
      <c r="E13" s="86"/>
      <c r="F13" s="87"/>
      <c r="G13" s="86"/>
      <c r="H13" s="87"/>
      <c r="I13" s="86">
        <v>15.3</v>
      </c>
      <c r="J13" s="87">
        <v>21.299999999999997</v>
      </c>
      <c r="K13" s="86"/>
      <c r="L13" s="87"/>
      <c r="M13" s="86">
        <v>8</v>
      </c>
      <c r="N13" s="87">
        <v>16.299999999999997</v>
      </c>
      <c r="O13" s="86">
        <v>16.299999999999997</v>
      </c>
      <c r="P13" s="87">
        <v>20.299999999999997</v>
      </c>
      <c r="Q13" s="93">
        <f t="shared" si="0"/>
        <v>21.75</v>
      </c>
      <c r="R13" s="91">
        <f t="shared" si="1"/>
        <v>3</v>
      </c>
      <c r="S13" s="19"/>
    </row>
    <row r="14" spans="1:31" ht="17.100000000000001" customHeight="1" x14ac:dyDescent="0.2">
      <c r="A14" s="83" t="s">
        <v>75</v>
      </c>
      <c r="B14" s="34"/>
      <c r="C14" s="86">
        <v>9</v>
      </c>
      <c r="D14" s="87">
        <v>17.299999999999997</v>
      </c>
      <c r="E14" s="86">
        <v>8</v>
      </c>
      <c r="F14" s="87">
        <v>16.449999999999996</v>
      </c>
      <c r="G14" s="86"/>
      <c r="H14" s="87"/>
      <c r="I14" s="86"/>
      <c r="J14" s="87"/>
      <c r="K14" s="86">
        <v>8</v>
      </c>
      <c r="L14" s="87">
        <v>16.449999999999996</v>
      </c>
      <c r="M14" s="86">
        <v>12.450000000000001</v>
      </c>
      <c r="N14" s="87">
        <v>21.299999999999997</v>
      </c>
      <c r="O14" s="86">
        <v>15.3</v>
      </c>
      <c r="P14" s="87">
        <v>20.299999999999997</v>
      </c>
      <c r="Q14" s="93">
        <f t="shared" si="0"/>
        <v>36.75</v>
      </c>
      <c r="R14" s="91">
        <f t="shared" si="1"/>
        <v>2</v>
      </c>
      <c r="S14" s="19"/>
    </row>
    <row r="15" spans="1:31" ht="17.100000000000001" customHeight="1" x14ac:dyDescent="0.2">
      <c r="A15" s="83" t="s">
        <v>74</v>
      </c>
      <c r="B15" s="34"/>
      <c r="C15" s="86"/>
      <c r="D15" s="87"/>
      <c r="E15" s="86"/>
      <c r="F15" s="87"/>
      <c r="G15" s="86"/>
      <c r="H15" s="87"/>
      <c r="I15" s="86"/>
      <c r="J15" s="87"/>
      <c r="K15" s="86"/>
      <c r="L15" s="87"/>
      <c r="M15" s="86"/>
      <c r="N15" s="87"/>
      <c r="O15" s="86"/>
      <c r="P15" s="87"/>
      <c r="Q15" s="93">
        <f t="shared" si="0"/>
        <v>0</v>
      </c>
      <c r="R15" s="91">
        <f t="shared" si="1"/>
        <v>7</v>
      </c>
      <c r="S15" s="19"/>
    </row>
    <row r="16" spans="1:31" ht="17.100000000000001" customHeight="1" x14ac:dyDescent="0.2">
      <c r="A16" s="84"/>
      <c r="B16" s="34"/>
      <c r="C16" s="86"/>
      <c r="D16" s="92"/>
      <c r="E16" s="86"/>
      <c r="F16" s="92"/>
      <c r="G16" s="86"/>
      <c r="H16" s="92"/>
      <c r="I16" s="86"/>
      <c r="J16" s="92"/>
      <c r="K16" s="86"/>
      <c r="L16" s="92"/>
      <c r="M16" s="86"/>
      <c r="N16" s="92"/>
      <c r="O16" s="86"/>
      <c r="P16" s="92"/>
      <c r="Q16" s="93">
        <f t="shared" si="0"/>
        <v>0</v>
      </c>
      <c r="R16" s="91">
        <f t="shared" si="1"/>
        <v>7</v>
      </c>
      <c r="S16" s="19"/>
    </row>
    <row r="17" spans="1:31" ht="17.100000000000001" customHeight="1" x14ac:dyDescent="0.2">
      <c r="A17" s="84"/>
      <c r="B17" s="34">
        <v>0</v>
      </c>
      <c r="C17" s="86"/>
      <c r="D17" s="92"/>
      <c r="E17" s="86"/>
      <c r="F17" s="92"/>
      <c r="G17" s="86"/>
      <c r="H17" s="92"/>
      <c r="I17" s="86"/>
      <c r="J17" s="92"/>
      <c r="K17" s="86"/>
      <c r="L17" s="92"/>
      <c r="M17" s="86"/>
      <c r="N17" s="92"/>
      <c r="O17" s="86"/>
      <c r="P17" s="92"/>
      <c r="Q17" s="93">
        <f t="shared" si="0"/>
        <v>0</v>
      </c>
      <c r="R17" s="91">
        <f t="shared" si="1"/>
        <v>7</v>
      </c>
      <c r="S17" s="19"/>
    </row>
    <row r="18" spans="1:31" ht="17.100000000000001" customHeight="1" thickBot="1" x14ac:dyDescent="0.25">
      <c r="A18" s="85"/>
      <c r="B18" s="35"/>
      <c r="C18" s="94"/>
      <c r="D18" s="95"/>
      <c r="E18" s="94"/>
      <c r="F18" s="95"/>
      <c r="G18" s="94"/>
      <c r="H18" s="95"/>
      <c r="I18" s="94"/>
      <c r="J18" s="95"/>
      <c r="K18" s="94"/>
      <c r="L18" s="95"/>
      <c r="M18" s="94"/>
      <c r="N18" s="95"/>
      <c r="O18" s="94"/>
      <c r="P18" s="95"/>
      <c r="Q18" s="96">
        <f t="shared" si="0"/>
        <v>0</v>
      </c>
      <c r="R18" s="97">
        <f t="shared" si="1"/>
        <v>7</v>
      </c>
      <c r="S18" s="19"/>
    </row>
    <row r="19" spans="1:31" ht="17.100000000000001" customHeight="1" x14ac:dyDescent="0.2">
      <c r="A19" s="18" t="s">
        <v>18</v>
      </c>
      <c r="B19" s="36">
        <f>SUM(B5:B18)</f>
        <v>0</v>
      </c>
      <c r="C19" s="105">
        <f>E37</f>
        <v>42.5</v>
      </c>
      <c r="D19" s="105"/>
      <c r="E19" s="105">
        <f>H37</f>
        <v>37.75</v>
      </c>
      <c r="F19" s="105"/>
      <c r="G19" s="105">
        <f>K37</f>
        <v>31.25</v>
      </c>
      <c r="H19" s="105"/>
      <c r="I19" s="105">
        <f>N37</f>
        <v>37.25</v>
      </c>
      <c r="J19" s="105"/>
      <c r="K19" s="105">
        <f>Q37</f>
        <v>39</v>
      </c>
      <c r="L19" s="105"/>
      <c r="M19" s="105">
        <f>T37</f>
        <v>38.5</v>
      </c>
      <c r="N19" s="105"/>
      <c r="O19" s="105">
        <f>W37</f>
        <v>35.75</v>
      </c>
      <c r="P19" s="105"/>
      <c r="Q19" s="38">
        <f>SUM(Q5:Q18)</f>
        <v>262</v>
      </c>
      <c r="R19" s="20"/>
      <c r="S19" s="19"/>
      <c r="T19" s="19"/>
    </row>
    <row r="20" spans="1:31" ht="17.100000000000001" customHeight="1" x14ac:dyDescent="0.2">
      <c r="A20" s="18" t="s">
        <v>28</v>
      </c>
      <c r="B20" s="36"/>
      <c r="C20" s="106">
        <f>COUNTA(D5:D15)-COUNTIF(D5:D15,"H")-COUNTIF(D5:D15,"T")-COUNTIF(D5:D15,"S")-COUNTIF(D5:D15,"AA")-COUNTIF(D5:D15,"AU")-COUNTIF(D5:D15,"FI")-COUNTIF(D5:D15,"HOS")-COUNTIF(D5:D15,"GD")</f>
        <v>6</v>
      </c>
      <c r="D20" s="106"/>
      <c r="E20" s="106">
        <f t="shared" ref="E20" si="2">COUNTA(F5:F15)-COUNTIF(F5:F15,"H")-COUNTIF(F5:F15,"T")-COUNTIF(F5:F15,"S")-COUNTIF(F5:F15,"AA")-COUNTIF(F5:F15,"AU")-COUNTIF(F5:F15,"FI")-COUNTIF(F5:F15,"HOS")-COUNTIF(F5:F15,"GD")</f>
        <v>5</v>
      </c>
      <c r="F20" s="106"/>
      <c r="G20" s="106">
        <f t="shared" ref="G20" si="3">COUNTA(H5:H15)-COUNTIF(H5:H15,"H")-COUNTIF(H5:H15,"T")-COUNTIF(H5:H15,"S")-COUNTIF(H5:H15,"AA")-COUNTIF(H5:H15,"AU")-COUNTIF(H5:H15,"FI")-COUNTIF(H5:H15,"HOS")-COUNTIF(H5:H15,"GD")</f>
        <v>4</v>
      </c>
      <c r="H20" s="106"/>
      <c r="I20" s="106">
        <f t="shared" ref="I20" si="4">COUNTA(J5:J15)-COUNTIF(J5:J15,"H")-COUNTIF(J5:J15,"T")-COUNTIF(J5:J15,"S")-COUNTIF(J5:J15,"AA")-COUNTIF(J5:J15,"AU")-COUNTIF(J5:J15,"FI")-COUNTIF(J5:J15,"HOS")-COUNTIF(J5:J15,"GD")</f>
        <v>5</v>
      </c>
      <c r="J20" s="106"/>
      <c r="K20" s="106">
        <f t="shared" ref="K20" si="5">COUNTA(L5:L15)-COUNTIF(L5:L15,"H")-COUNTIF(L5:L15,"T")-COUNTIF(L5:L15,"S")-COUNTIF(L5:L15,"AA")-COUNTIF(L5:L15,"AU")-COUNTIF(L5:L15,"FI")-COUNTIF(L5:L15,"HOS")-COUNTIF(L5:L15,"GD")</f>
        <v>5</v>
      </c>
      <c r="L20" s="106"/>
      <c r="M20" s="106">
        <f t="shared" ref="M20" si="6">COUNTA(N5:N15)-COUNTIF(N5:N15,"H")-COUNTIF(N5:N15,"T")-COUNTIF(N5:N15,"S")-COUNTIF(N5:N15,"AA")-COUNTIF(N5:N15,"AU")-COUNTIF(N5:N15,"FI")-COUNTIF(N5:N15,"HOS")-COUNTIF(N5:N15,"GD")</f>
        <v>5</v>
      </c>
      <c r="N20" s="106"/>
      <c r="O20" s="106">
        <f t="shared" ref="O20" si="7">COUNTA(P5:P15)-COUNTIF(P5:P15,"H")-COUNTIF(P5:P15,"T")-COUNTIF(P5:P15,"S")-COUNTIF(P5:P15,"AA")-COUNTIF(P5:P15,"AU")-COUNTIF(P5:P15,"FI")-COUNTIF(P5:P15,"HOS")-COUNTIF(P5:P15,"GD")</f>
        <v>6</v>
      </c>
      <c r="P20" s="106"/>
      <c r="Q20" s="22"/>
      <c r="R20" s="23"/>
      <c r="S20" s="24"/>
      <c r="T20" s="24"/>
    </row>
    <row r="21" spans="1:31" ht="17.100000000000001" customHeight="1" x14ac:dyDescent="0.2">
      <c r="A21" s="18" t="s">
        <v>19</v>
      </c>
      <c r="B21" s="36"/>
      <c r="C21" s="27"/>
      <c r="D21" s="21"/>
      <c r="E21" s="27"/>
      <c r="F21" s="21"/>
      <c r="G21" s="27"/>
      <c r="H21" s="21"/>
      <c r="I21" s="27"/>
      <c r="J21" s="21"/>
      <c r="K21" s="27"/>
      <c r="L21" s="21"/>
      <c r="M21" s="28"/>
      <c r="N21" s="28"/>
      <c r="O21" s="27"/>
      <c r="P21" s="21"/>
      <c r="Q21" s="39"/>
      <c r="R21" s="25"/>
      <c r="S21" s="26"/>
      <c r="T21" s="26"/>
      <c r="U21" s="17"/>
      <c r="V21" s="17"/>
    </row>
    <row r="22" spans="1:31" hidden="1" x14ac:dyDescent="0.2">
      <c r="C22" s="104" t="s">
        <v>20</v>
      </c>
      <c r="D22" s="104"/>
      <c r="E22" s="104"/>
      <c r="F22" s="104" t="s">
        <v>21</v>
      </c>
      <c r="G22" s="104"/>
      <c r="H22" s="104"/>
      <c r="I22" s="104" t="s">
        <v>22</v>
      </c>
      <c r="J22" s="104"/>
      <c r="K22" s="104"/>
      <c r="L22" s="104" t="s">
        <v>23</v>
      </c>
      <c r="M22" s="104"/>
      <c r="N22" s="104"/>
      <c r="O22" s="104" t="s">
        <v>24</v>
      </c>
      <c r="P22" s="104"/>
      <c r="Q22" s="103"/>
      <c r="R22" s="103" t="s">
        <v>25</v>
      </c>
      <c r="S22" s="103"/>
      <c r="T22" s="103"/>
      <c r="U22" s="103" t="s">
        <v>26</v>
      </c>
      <c r="V22" s="103"/>
      <c r="W22" s="103"/>
      <c r="X22" s="13" t="s">
        <v>27</v>
      </c>
      <c r="AE22" s="13"/>
    </row>
    <row r="23" spans="1:31" hidden="1" x14ac:dyDescent="0.2">
      <c r="A23" s="17"/>
      <c r="B23" s="37"/>
      <c r="C23" s="29">
        <f>VLOOKUP(C5,BUDGET!$B:$C,2,)</f>
        <v>0</v>
      </c>
      <c r="D23" s="29">
        <f>VLOOKUP(D5,BUDGET!$B:$C,2,)</f>
        <v>0</v>
      </c>
      <c r="E23" s="30">
        <f t="shared" ref="E23:E36" si="8">IF(D23-C23&gt;7,D23-C23-0.75,IF(D23-C23&gt;6,D23-C23-0.5,IF(D23-C23&lt;=6,D23-C23,FALSE)))</f>
        <v>0</v>
      </c>
      <c r="F23" s="29">
        <f>VLOOKUP(E5,BUDGET!$B:$C,2,)</f>
        <v>8</v>
      </c>
      <c r="G23" s="29">
        <f>VLOOKUP(F5,BUDGET!$B:$C,2,)</f>
        <v>16.5</v>
      </c>
      <c r="H23" s="30">
        <f t="shared" ref="H23:H36" si="9">IF(G23-F23&gt;7,G23-F23-0.75,IF(G23-F23&gt;6,G23-F23-0.5,IF(G23-F23&lt;=6,G23-F23,FALSE)))</f>
        <v>7.75</v>
      </c>
      <c r="I23" s="29">
        <f>VLOOKUP(G5,BUDGET!$B:$C,2,)</f>
        <v>8</v>
      </c>
      <c r="J23" s="29">
        <f>VLOOKUP(H5,BUDGET!$B:$C,2,)</f>
        <v>16.5</v>
      </c>
      <c r="K23" s="30">
        <f t="shared" ref="K23:K36" si="10">IF(J23-I23&gt;7,J23-I23-0.75,IF(J23-I23&gt;6,J23-I23-0.5,IF(J23-I23&lt;=6,J23-I23,FALSE)))</f>
        <v>7.75</v>
      </c>
      <c r="L23" s="29">
        <f>VLOOKUP(I5,BUDGET!$B:$C,2,)</f>
        <v>0</v>
      </c>
      <c r="M23" s="29">
        <f>VLOOKUP(J5,BUDGET!$B:$C,2,)</f>
        <v>0</v>
      </c>
      <c r="N23" s="30">
        <f t="shared" ref="N23:N36" si="11">IF(M23-L23&gt;7,M23-L23-0.75,IF(M23-L23&gt;6,M23-L23-0.5,IF(M23-L23&lt;=6,M23-L23,FALSE)))</f>
        <v>0</v>
      </c>
      <c r="O23" s="29">
        <f>VLOOKUP(K5,BUDGET!$B:$C,2,)</f>
        <v>8</v>
      </c>
      <c r="P23" s="29">
        <f>VLOOKUP(L5,BUDGET!$B:$C,2,)</f>
        <v>16.5</v>
      </c>
      <c r="Q23" s="30">
        <f t="shared" ref="Q23:Q36" si="12">IF(P23-O23&gt;7,P23-O23-0.75,IF(P23-O23&gt;6,P23-O23-0.5,IF(P23-O23&lt;=6,P23-O23,FALSE)))</f>
        <v>7.75</v>
      </c>
      <c r="R23" s="29">
        <f>VLOOKUP(M5,BUDGET!$B:$C,2,)</f>
        <v>13</v>
      </c>
      <c r="S23" s="29">
        <f>VLOOKUP(N5,BUDGET!$B:$C,2,)</f>
        <v>21.5</v>
      </c>
      <c r="T23" s="30">
        <f t="shared" ref="T23:T36" si="13">IF(S23-R23&gt;7,S23-R23-0.75,IF(S23-R23&gt;6,S23-R23-0.5,IF(S23-R23&lt;=6,S23-R23,FALSE)))</f>
        <v>7.75</v>
      </c>
      <c r="U23" s="29">
        <f>VLOOKUP(O5,BUDGET!$B:$C,2,)</f>
        <v>11.75</v>
      </c>
      <c r="V23" s="29">
        <f>VLOOKUP(P5,BUDGET!$B:$C,2,)</f>
        <v>20.5</v>
      </c>
      <c r="W23" s="30">
        <f t="shared" ref="W23:W36" si="14">IF(V23-U23&gt;7,V23-U23-0.75,IF(V23-U23&gt;6,V23-U23-0.5,IF(V23-U23&lt;=6,V23-U23,FALSE)))</f>
        <v>8</v>
      </c>
      <c r="X23" s="13">
        <f t="shared" ref="X23:X37" si="15">E23+H23+K23+N23+Q23+T23+W23</f>
        <v>39</v>
      </c>
      <c r="AE23" s="13"/>
    </row>
    <row r="24" spans="1:31" hidden="1" x14ac:dyDescent="0.2">
      <c r="A24" s="17"/>
      <c r="B24" s="37"/>
      <c r="C24" s="29">
        <f>VLOOKUP(C6,BUDGET!$B:$C,2,)</f>
        <v>8.5</v>
      </c>
      <c r="D24" s="29">
        <f>VLOOKUP(D6,BUDGET!$B:$C,2,)</f>
        <v>17.5</v>
      </c>
      <c r="E24" s="30">
        <f t="shared" si="8"/>
        <v>8.25</v>
      </c>
      <c r="F24" s="29">
        <f>VLOOKUP(E6,BUDGET!$B:$C,2,)</f>
        <v>0</v>
      </c>
      <c r="G24" s="29">
        <f>VLOOKUP(F6,BUDGET!$B:$C,2,)</f>
        <v>0</v>
      </c>
      <c r="H24" s="30">
        <f t="shared" si="9"/>
        <v>0</v>
      </c>
      <c r="I24" s="29">
        <f>VLOOKUP(G6,BUDGET!$B:$C,2,)</f>
        <v>13</v>
      </c>
      <c r="J24" s="29">
        <f>VLOOKUP(H6,BUDGET!$B:$C,2,)</f>
        <v>21.5</v>
      </c>
      <c r="K24" s="30">
        <f t="shared" si="10"/>
        <v>7.75</v>
      </c>
      <c r="L24" s="29">
        <f>VLOOKUP(I6,BUDGET!$B:$C,2,)</f>
        <v>0</v>
      </c>
      <c r="M24" s="29">
        <f>VLOOKUP(J6,BUDGET!$B:$C,2,)</f>
        <v>0</v>
      </c>
      <c r="N24" s="30">
        <f t="shared" si="11"/>
        <v>0</v>
      </c>
      <c r="O24" s="29">
        <f>VLOOKUP(K6,BUDGET!$B:$C,2,)</f>
        <v>13</v>
      </c>
      <c r="P24" s="29">
        <f>VLOOKUP(L6,BUDGET!$B:$C,2,)</f>
        <v>21.5</v>
      </c>
      <c r="Q24" s="30">
        <f t="shared" si="12"/>
        <v>7.75</v>
      </c>
      <c r="R24" s="29">
        <f>VLOOKUP(M6,BUDGET!$B:$C,2,)</f>
        <v>0</v>
      </c>
      <c r="S24" s="29">
        <f>VLOOKUP(N6,BUDGET!$B:$C,2,)</f>
        <v>0</v>
      </c>
      <c r="T24" s="30">
        <f t="shared" si="13"/>
        <v>0</v>
      </c>
      <c r="U24" s="29">
        <f>VLOOKUP(O6,BUDGET!$B:$C,2,)</f>
        <v>0</v>
      </c>
      <c r="V24" s="29">
        <f>VLOOKUP(P6,BUDGET!$B:$C,2,)</f>
        <v>0</v>
      </c>
      <c r="W24" s="30">
        <f t="shared" si="14"/>
        <v>0</v>
      </c>
      <c r="X24" s="13">
        <f t="shared" si="15"/>
        <v>23.75</v>
      </c>
      <c r="AE24" s="13"/>
    </row>
    <row r="25" spans="1:31" hidden="1" x14ac:dyDescent="0.2">
      <c r="C25" s="29">
        <f>VLOOKUP(C7,BUDGET!$B:$C,2,)</f>
        <v>0</v>
      </c>
      <c r="D25" s="29">
        <f>VLOOKUP(D7,BUDGET!$B:$C,2,)</f>
        <v>0</v>
      </c>
      <c r="E25" s="30">
        <f t="shared" si="8"/>
        <v>0</v>
      </c>
      <c r="F25" s="29">
        <f>VLOOKUP(E7,BUDGET!$B:$C,2,)</f>
        <v>8</v>
      </c>
      <c r="G25" s="29">
        <f>VLOOKUP(F7,BUDGET!$B:$C,2,)</f>
        <v>16.75</v>
      </c>
      <c r="H25" s="30">
        <f t="shared" si="9"/>
        <v>8</v>
      </c>
      <c r="I25" s="29">
        <f>VLOOKUP(G7,BUDGET!$B:$C,2,)</f>
        <v>13</v>
      </c>
      <c r="J25" s="29">
        <f>VLOOKUP(H7,BUDGET!$B:$C,2,)</f>
        <v>21.5</v>
      </c>
      <c r="K25" s="30">
        <f t="shared" si="10"/>
        <v>7.75</v>
      </c>
      <c r="L25" s="29">
        <f>VLOOKUP(I7,BUDGET!$B:$C,2,)</f>
        <v>13</v>
      </c>
      <c r="M25" s="29">
        <f>VLOOKUP(J7,BUDGET!$B:$C,2,)</f>
        <v>21.5</v>
      </c>
      <c r="N25" s="30">
        <f t="shared" si="11"/>
        <v>7.75</v>
      </c>
      <c r="O25" s="29">
        <f>VLOOKUP(K7,BUDGET!$B:$C,2,)</f>
        <v>0</v>
      </c>
      <c r="P25" s="29">
        <f>VLOOKUP(L7,BUDGET!$B:$C,2,)</f>
        <v>0</v>
      </c>
      <c r="Q25" s="30">
        <f t="shared" si="12"/>
        <v>0</v>
      </c>
      <c r="R25" s="29">
        <f>VLOOKUP(M7,BUDGET!$B:$C,2,)</f>
        <v>8</v>
      </c>
      <c r="S25" s="29">
        <f>VLOOKUP(N7,BUDGET!$B:$C,2,)</f>
        <v>16.5</v>
      </c>
      <c r="T25" s="30">
        <f t="shared" si="13"/>
        <v>7.75</v>
      </c>
      <c r="U25" s="29">
        <f>VLOOKUP(O7,BUDGET!$B:$C,2,)</f>
        <v>7</v>
      </c>
      <c r="V25" s="29">
        <f>VLOOKUP(P7,BUDGET!$B:$C,2,)</f>
        <v>15.5</v>
      </c>
      <c r="W25" s="30">
        <f t="shared" si="14"/>
        <v>7.75</v>
      </c>
      <c r="X25" s="13">
        <f t="shared" si="15"/>
        <v>39</v>
      </c>
      <c r="AE25" s="13"/>
    </row>
    <row r="26" spans="1:31" hidden="1" x14ac:dyDescent="0.2">
      <c r="C26" s="29">
        <f>VLOOKUP(C8,BUDGET!$B:$C,2,)</f>
        <v>0</v>
      </c>
      <c r="D26" s="29">
        <f>VLOOKUP(D8,BUDGET!$B:$C,2,)</f>
        <v>0</v>
      </c>
      <c r="E26" s="30">
        <f t="shared" si="8"/>
        <v>0</v>
      </c>
      <c r="F26" s="29">
        <f>VLOOKUP(E8,BUDGET!$B:$C,2,)</f>
        <v>0</v>
      </c>
      <c r="G26" s="29">
        <f>VLOOKUP(F8,BUDGET!$B:$C,2,)</f>
        <v>0</v>
      </c>
      <c r="H26" s="30">
        <f t="shared" si="9"/>
        <v>0</v>
      </c>
      <c r="I26" s="29">
        <f>VLOOKUP(G8,BUDGET!$B:$C,2,)</f>
        <v>0</v>
      </c>
      <c r="J26" s="29">
        <f>VLOOKUP(H8,BUDGET!$B:$C,2,)</f>
        <v>0</v>
      </c>
      <c r="K26" s="30">
        <f t="shared" si="10"/>
        <v>0</v>
      </c>
      <c r="L26" s="29">
        <f>VLOOKUP(I8,BUDGET!$B:$C,2,)</f>
        <v>0</v>
      </c>
      <c r="M26" s="29">
        <f>VLOOKUP(J8,BUDGET!$B:$C,2,)</f>
        <v>0</v>
      </c>
      <c r="N26" s="30">
        <f t="shared" si="11"/>
        <v>0</v>
      </c>
      <c r="O26" s="29">
        <f>VLOOKUP(K8,BUDGET!$B:$C,2,)</f>
        <v>0</v>
      </c>
      <c r="P26" s="29">
        <f>VLOOKUP(L8,BUDGET!$B:$C,2,)</f>
        <v>0</v>
      </c>
      <c r="Q26" s="30">
        <f t="shared" si="12"/>
        <v>0</v>
      </c>
      <c r="R26" s="29">
        <f>VLOOKUP(M8,BUDGET!$B:$C,2,)</f>
        <v>0</v>
      </c>
      <c r="S26" s="29">
        <f>VLOOKUP(N8,BUDGET!$B:$C,2,)</f>
        <v>0</v>
      </c>
      <c r="T26" s="30">
        <f t="shared" si="13"/>
        <v>0</v>
      </c>
      <c r="U26" s="29">
        <f>VLOOKUP(O8,BUDGET!$B:$C,2,)</f>
        <v>0</v>
      </c>
      <c r="V26" s="29">
        <f>VLOOKUP(P8,BUDGET!$B:$C,2,)</f>
        <v>0</v>
      </c>
      <c r="W26" s="30">
        <f t="shared" si="14"/>
        <v>0</v>
      </c>
      <c r="X26" s="13">
        <f t="shared" si="15"/>
        <v>0</v>
      </c>
      <c r="AE26" s="13"/>
    </row>
    <row r="27" spans="1:31" hidden="1" x14ac:dyDescent="0.2">
      <c r="C27" s="29">
        <f>VLOOKUP(C9,BUDGET!$B:$C,2,)</f>
        <v>11.5</v>
      </c>
      <c r="D27" s="29">
        <f>VLOOKUP(D9,BUDGET!$B:$C,2,)</f>
        <v>17.5</v>
      </c>
      <c r="E27" s="30">
        <f t="shared" si="8"/>
        <v>6</v>
      </c>
      <c r="F27" s="29">
        <f>VLOOKUP(E9,BUDGET!$B:$C,2,)</f>
        <v>15</v>
      </c>
      <c r="G27" s="29">
        <f>VLOOKUP(F9,BUDGET!$B:$C,2,)</f>
        <v>21.5</v>
      </c>
      <c r="H27" s="30">
        <f t="shared" si="9"/>
        <v>6</v>
      </c>
      <c r="I27" s="29">
        <f>VLOOKUP(G9,BUDGET!$B:$C,2,)</f>
        <v>0</v>
      </c>
      <c r="J27" s="29">
        <f>VLOOKUP(H9,BUDGET!$B:$C,2,)</f>
        <v>0</v>
      </c>
      <c r="K27" s="30">
        <f t="shared" si="10"/>
        <v>0</v>
      </c>
      <c r="L27" s="29">
        <f>VLOOKUP(I9,BUDGET!$B:$C,2,)</f>
        <v>12.75</v>
      </c>
      <c r="M27" s="29">
        <f>VLOOKUP(J9,BUDGET!$B:$C,2,)</f>
        <v>21.5</v>
      </c>
      <c r="N27" s="30">
        <f t="shared" si="11"/>
        <v>8</v>
      </c>
      <c r="O27" s="29">
        <f>VLOOKUP(K9,BUDGET!$B:$C,2,)</f>
        <v>13</v>
      </c>
      <c r="P27" s="29">
        <f>VLOOKUP(L9,BUDGET!$B:$C,2,)</f>
        <v>21.5</v>
      </c>
      <c r="Q27" s="30">
        <f t="shared" si="12"/>
        <v>7.75</v>
      </c>
      <c r="R27" s="29">
        <f>VLOOKUP(M9,BUDGET!$B:$C,2,)</f>
        <v>0</v>
      </c>
      <c r="S27" s="29">
        <f>VLOOKUP(N9,BUDGET!$B:$C,2,)</f>
        <v>0</v>
      </c>
      <c r="T27" s="30">
        <f t="shared" si="13"/>
        <v>0</v>
      </c>
      <c r="U27" s="29">
        <f>VLOOKUP(O9,BUDGET!$B:$C,2,)</f>
        <v>0</v>
      </c>
      <c r="V27" s="29">
        <f>VLOOKUP(P9,BUDGET!$B:$C,2,)</f>
        <v>0</v>
      </c>
      <c r="W27" s="30">
        <f t="shared" si="14"/>
        <v>0</v>
      </c>
      <c r="X27" s="13">
        <f t="shared" si="15"/>
        <v>27.75</v>
      </c>
      <c r="AE27" s="13"/>
    </row>
    <row r="28" spans="1:31" hidden="1" x14ac:dyDescent="0.2">
      <c r="C28" s="29">
        <f>VLOOKUP(C10,BUDGET!$B:$C,2,)</f>
        <v>8.5</v>
      </c>
      <c r="D28" s="29">
        <f>VLOOKUP(D10,BUDGET!$B:$C,2,)</f>
        <v>17.5</v>
      </c>
      <c r="E28" s="30">
        <f t="shared" si="8"/>
        <v>8.25</v>
      </c>
      <c r="F28" s="29">
        <f>VLOOKUP(E10,BUDGET!$B:$C,2,)</f>
        <v>0</v>
      </c>
      <c r="G28" s="29">
        <f>VLOOKUP(F10,BUDGET!$B:$C,2,)</f>
        <v>0</v>
      </c>
      <c r="H28" s="30">
        <f t="shared" si="9"/>
        <v>0</v>
      </c>
      <c r="I28" s="29">
        <f>VLOOKUP(G10,BUDGET!$B:$C,2,)</f>
        <v>12.75</v>
      </c>
      <c r="J28" s="29">
        <f>VLOOKUP(H10,BUDGET!$B:$C,2,)</f>
        <v>21.5</v>
      </c>
      <c r="K28" s="30">
        <f t="shared" si="10"/>
        <v>8</v>
      </c>
      <c r="L28" s="29">
        <f>VLOOKUP(I10,BUDGET!$B:$C,2,)</f>
        <v>8</v>
      </c>
      <c r="M28" s="29">
        <f>VLOOKUP(J10,BUDGET!$B:$C,2,)</f>
        <v>16.5</v>
      </c>
      <c r="N28" s="30">
        <f t="shared" si="11"/>
        <v>7.75</v>
      </c>
      <c r="O28" s="29">
        <f>VLOOKUP(K10,BUDGET!$B:$C,2,)</f>
        <v>0</v>
      </c>
      <c r="P28" s="29">
        <f>VLOOKUP(L10,BUDGET!$B:$C,2,)</f>
        <v>0</v>
      </c>
      <c r="Q28" s="30">
        <f t="shared" si="12"/>
        <v>0</v>
      </c>
      <c r="R28" s="29">
        <f>VLOOKUP(M10,BUDGET!$B:$C,2,)</f>
        <v>0</v>
      </c>
      <c r="S28" s="29">
        <f>VLOOKUP(N10,BUDGET!$B:$C,2,)</f>
        <v>0</v>
      </c>
      <c r="T28" s="30">
        <f t="shared" si="13"/>
        <v>0</v>
      </c>
      <c r="U28" s="29">
        <f>VLOOKUP(O10,BUDGET!$B:$C,2,)</f>
        <v>7</v>
      </c>
      <c r="V28" s="29">
        <f>VLOOKUP(P10,BUDGET!$B:$C,2,)</f>
        <v>13.5</v>
      </c>
      <c r="W28" s="30">
        <f t="shared" si="14"/>
        <v>6</v>
      </c>
      <c r="X28" s="13">
        <f t="shared" si="15"/>
        <v>30</v>
      </c>
      <c r="AE28" s="13"/>
    </row>
    <row r="29" spans="1:31" hidden="1" x14ac:dyDescent="0.2">
      <c r="C29" s="29">
        <f>VLOOKUP(C11,BUDGET!$B:$C,2,)</f>
        <v>8.5</v>
      </c>
      <c r="D29" s="29">
        <f>VLOOKUP(D11,BUDGET!$B:$C,2,)</f>
        <v>17.5</v>
      </c>
      <c r="E29" s="30">
        <f t="shared" si="8"/>
        <v>8.25</v>
      </c>
      <c r="F29" s="29">
        <f>VLOOKUP(E11,BUDGET!$B:$C,2,)</f>
        <v>12.75</v>
      </c>
      <c r="G29" s="29">
        <f>VLOOKUP(F11,BUDGET!$B:$C,2,)</f>
        <v>21.5</v>
      </c>
      <c r="H29" s="30">
        <f t="shared" si="9"/>
        <v>8</v>
      </c>
      <c r="I29" s="29">
        <f>VLOOKUP(G11,BUDGET!$B:$C,2,)</f>
        <v>0</v>
      </c>
      <c r="J29" s="29">
        <f>VLOOKUP(H11,BUDGET!$B:$C,2,)</f>
        <v>0</v>
      </c>
      <c r="K29" s="30">
        <f t="shared" si="10"/>
        <v>0</v>
      </c>
      <c r="L29" s="29">
        <f>VLOOKUP(I11,BUDGET!$B:$C,2,)</f>
        <v>8</v>
      </c>
      <c r="M29" s="29">
        <f>VLOOKUP(J11,BUDGET!$B:$C,2,)</f>
        <v>16.5</v>
      </c>
      <c r="N29" s="30">
        <f t="shared" si="11"/>
        <v>7.75</v>
      </c>
      <c r="O29" s="29">
        <f>VLOOKUP(K11,BUDGET!$B:$C,2,)</f>
        <v>8</v>
      </c>
      <c r="P29" s="29">
        <f>VLOOKUP(L11,BUDGET!$B:$C,2,)</f>
        <v>16.5</v>
      </c>
      <c r="Q29" s="30">
        <f t="shared" si="12"/>
        <v>7.75</v>
      </c>
      <c r="R29" s="29">
        <f>VLOOKUP(M11,BUDGET!$B:$C,2,)</f>
        <v>7.5</v>
      </c>
      <c r="S29" s="29">
        <f>VLOOKUP(N11,BUDGET!$B:$C,2,)</f>
        <v>15.5</v>
      </c>
      <c r="T29" s="30">
        <f t="shared" si="13"/>
        <v>7.25</v>
      </c>
      <c r="U29" s="29">
        <f>VLOOKUP(O11,BUDGET!$B:$C,2,)</f>
        <v>0</v>
      </c>
      <c r="V29" s="29">
        <f>VLOOKUP(P11,BUDGET!$B:$C,2,)</f>
        <v>0</v>
      </c>
      <c r="W29" s="30">
        <f t="shared" si="14"/>
        <v>0</v>
      </c>
      <c r="X29" s="13">
        <f t="shared" si="15"/>
        <v>39</v>
      </c>
      <c r="AE29" s="13"/>
    </row>
    <row r="30" spans="1:31" hidden="1" x14ac:dyDescent="0.2">
      <c r="C30" s="29">
        <f>VLOOKUP(C12,BUDGET!$B:$C,2,)</f>
        <v>0</v>
      </c>
      <c r="D30" s="29">
        <f>VLOOKUP(D12,BUDGET!$B:$C,2,)</f>
        <v>0</v>
      </c>
      <c r="E30" s="30">
        <f t="shared" si="8"/>
        <v>0</v>
      </c>
      <c r="F30" s="29">
        <f>VLOOKUP(E12,BUDGET!$B:$C,2,)</f>
        <v>0</v>
      </c>
      <c r="G30" s="29">
        <f>VLOOKUP(F12,BUDGET!$B:$C,2,)</f>
        <v>0</v>
      </c>
      <c r="H30" s="30">
        <f t="shared" si="9"/>
        <v>0</v>
      </c>
      <c r="I30" s="29">
        <f>VLOOKUP(G12,BUDGET!$B:$C,2,)</f>
        <v>0</v>
      </c>
      <c r="J30" s="29">
        <f>VLOOKUP(H12,BUDGET!$B:$C,2,)</f>
        <v>0</v>
      </c>
      <c r="K30" s="30">
        <f t="shared" si="10"/>
        <v>0</v>
      </c>
      <c r="L30" s="29">
        <f>VLOOKUP(I12,BUDGET!$B:$C,2,)</f>
        <v>0</v>
      </c>
      <c r="M30" s="29">
        <f>VLOOKUP(J12,BUDGET!$B:$C,2,)</f>
        <v>0</v>
      </c>
      <c r="N30" s="30">
        <f t="shared" si="11"/>
        <v>0</v>
      </c>
      <c r="O30" s="29">
        <f>VLOOKUP(K12,BUDGET!$B:$C,2,)</f>
        <v>0</v>
      </c>
      <c r="P30" s="29">
        <f>VLOOKUP(L12,BUDGET!$B:$C,2,)</f>
        <v>0</v>
      </c>
      <c r="Q30" s="30">
        <f t="shared" si="12"/>
        <v>0</v>
      </c>
      <c r="R30" s="29">
        <f>VLOOKUP(M12,BUDGET!$B:$C,2,)</f>
        <v>0</v>
      </c>
      <c r="S30" s="29">
        <f>VLOOKUP(N12,BUDGET!$B:$C,2,)</f>
        <v>0</v>
      </c>
      <c r="T30" s="30">
        <f t="shared" si="13"/>
        <v>0</v>
      </c>
      <c r="U30" s="29">
        <f>VLOOKUP(O12,BUDGET!$B:$C,2,)</f>
        <v>15.5</v>
      </c>
      <c r="V30" s="29">
        <f>VLOOKUP(P12,BUDGET!$B:$C,2,)</f>
        <v>20.5</v>
      </c>
      <c r="W30" s="30">
        <f t="shared" si="14"/>
        <v>5</v>
      </c>
      <c r="X30" s="13">
        <f t="shared" si="15"/>
        <v>5</v>
      </c>
      <c r="AE30" s="13"/>
    </row>
    <row r="31" spans="1:31" hidden="1" x14ac:dyDescent="0.2">
      <c r="C31" s="29">
        <f>VLOOKUP(C13,BUDGET!$B:$C,2,)</f>
        <v>8</v>
      </c>
      <c r="D31" s="29">
        <f>VLOOKUP(D13,BUDGET!$B:$C,2,)</f>
        <v>12</v>
      </c>
      <c r="E31" s="30">
        <f t="shared" si="8"/>
        <v>4</v>
      </c>
      <c r="F31" s="29">
        <f>VLOOKUP(E13,BUDGET!$B:$C,2,)</f>
        <v>0</v>
      </c>
      <c r="G31" s="29">
        <f>VLOOKUP(F13,BUDGET!$B:$C,2,)</f>
        <v>0</v>
      </c>
      <c r="H31" s="30">
        <f t="shared" si="9"/>
        <v>0</v>
      </c>
      <c r="I31" s="29">
        <f>VLOOKUP(G13,BUDGET!$B:$C,2,)</f>
        <v>0</v>
      </c>
      <c r="J31" s="29">
        <f>VLOOKUP(H13,BUDGET!$B:$C,2,)</f>
        <v>0</v>
      </c>
      <c r="K31" s="30">
        <f t="shared" si="10"/>
        <v>0</v>
      </c>
      <c r="L31" s="29">
        <f>VLOOKUP(I13,BUDGET!$B:$C,2,)</f>
        <v>15.5</v>
      </c>
      <c r="M31" s="29">
        <f>VLOOKUP(J13,BUDGET!$B:$C,2,)</f>
        <v>21.5</v>
      </c>
      <c r="N31" s="30">
        <f t="shared" si="11"/>
        <v>6</v>
      </c>
      <c r="O31" s="29">
        <f>VLOOKUP(K13,BUDGET!$B:$C,2,)</f>
        <v>0</v>
      </c>
      <c r="P31" s="29">
        <f>VLOOKUP(L13,BUDGET!$B:$C,2,)</f>
        <v>0</v>
      </c>
      <c r="Q31" s="30">
        <f t="shared" si="12"/>
        <v>0</v>
      </c>
      <c r="R31" s="29">
        <f>VLOOKUP(M13,BUDGET!$B:$C,2,)</f>
        <v>8</v>
      </c>
      <c r="S31" s="29">
        <f>VLOOKUP(N13,BUDGET!$B:$C,2,)</f>
        <v>16.5</v>
      </c>
      <c r="T31" s="30">
        <f t="shared" si="13"/>
        <v>7.75</v>
      </c>
      <c r="U31" s="29">
        <f>VLOOKUP(O13,BUDGET!$B:$C,2,)</f>
        <v>16.5</v>
      </c>
      <c r="V31" s="29">
        <f>VLOOKUP(P13,BUDGET!$B:$C,2,)</f>
        <v>20.5</v>
      </c>
      <c r="W31" s="30">
        <f t="shared" si="14"/>
        <v>4</v>
      </c>
      <c r="X31" s="13">
        <f t="shared" si="15"/>
        <v>21.75</v>
      </c>
      <c r="AE31" s="13"/>
    </row>
    <row r="32" spans="1:31" hidden="1" x14ac:dyDescent="0.2">
      <c r="C32" s="29">
        <f>VLOOKUP(C14,BUDGET!$B:$C,2,)</f>
        <v>9</v>
      </c>
      <c r="D32" s="29">
        <f>VLOOKUP(D14,BUDGET!$B:$C,2,)</f>
        <v>17.5</v>
      </c>
      <c r="E32" s="30">
        <f t="shared" si="8"/>
        <v>7.75</v>
      </c>
      <c r="F32" s="29">
        <f>VLOOKUP(E14,BUDGET!$B:$C,2,)</f>
        <v>8</v>
      </c>
      <c r="G32" s="29">
        <f>VLOOKUP(F14,BUDGET!$B:$C,2,)</f>
        <v>16.75</v>
      </c>
      <c r="H32" s="30">
        <f t="shared" si="9"/>
        <v>8</v>
      </c>
      <c r="I32" s="29">
        <f>VLOOKUP(G14,BUDGET!$B:$C,2,)</f>
        <v>0</v>
      </c>
      <c r="J32" s="29">
        <f>VLOOKUP(H14,BUDGET!$B:$C,2,)</f>
        <v>0</v>
      </c>
      <c r="K32" s="30">
        <f t="shared" si="10"/>
        <v>0</v>
      </c>
      <c r="L32" s="29">
        <f>VLOOKUP(I14,BUDGET!$B:$C,2,)</f>
        <v>0</v>
      </c>
      <c r="M32" s="29">
        <f>VLOOKUP(J14,BUDGET!$B:$C,2,)</f>
        <v>0</v>
      </c>
      <c r="N32" s="30">
        <f t="shared" si="11"/>
        <v>0</v>
      </c>
      <c r="O32" s="29">
        <f>VLOOKUP(K14,BUDGET!$B:$C,2,)</f>
        <v>8</v>
      </c>
      <c r="P32" s="29">
        <f>VLOOKUP(L14,BUDGET!$B:$C,2,)</f>
        <v>16.75</v>
      </c>
      <c r="Q32" s="30">
        <f t="shared" si="12"/>
        <v>8</v>
      </c>
      <c r="R32" s="29">
        <f>VLOOKUP(M14,BUDGET!$B:$C,2,)</f>
        <v>12.75</v>
      </c>
      <c r="S32" s="29">
        <f>VLOOKUP(N14,BUDGET!$B:$C,2,)</f>
        <v>21.5</v>
      </c>
      <c r="T32" s="30">
        <f t="shared" si="13"/>
        <v>8</v>
      </c>
      <c r="U32" s="29">
        <f>VLOOKUP(O14,BUDGET!$B:$C,2,)</f>
        <v>15.5</v>
      </c>
      <c r="V32" s="29">
        <f>VLOOKUP(P14,BUDGET!$B:$C,2,)</f>
        <v>20.5</v>
      </c>
      <c r="W32" s="30">
        <f t="shared" si="14"/>
        <v>5</v>
      </c>
      <c r="X32" s="13">
        <f t="shared" si="15"/>
        <v>36.75</v>
      </c>
      <c r="AE32" s="13"/>
    </row>
    <row r="33" spans="3:31" hidden="1" x14ac:dyDescent="0.2">
      <c r="C33" s="29">
        <f>VLOOKUP(C15,BUDGET!$B:$C,2,)</f>
        <v>0</v>
      </c>
      <c r="D33" s="29">
        <f>VLOOKUP(D15,BUDGET!$B:$C,2,)</f>
        <v>0</v>
      </c>
      <c r="E33" s="30">
        <f t="shared" si="8"/>
        <v>0</v>
      </c>
      <c r="F33" s="29">
        <f>VLOOKUP(E15,BUDGET!$B:$C,2,)</f>
        <v>0</v>
      </c>
      <c r="G33" s="29">
        <f>VLOOKUP(F15,BUDGET!$B:$C,2,)</f>
        <v>0</v>
      </c>
      <c r="H33" s="30">
        <f t="shared" si="9"/>
        <v>0</v>
      </c>
      <c r="I33" s="29">
        <f>VLOOKUP(G15,BUDGET!$B:$C,2,)</f>
        <v>0</v>
      </c>
      <c r="J33" s="29">
        <f>VLOOKUP(H15,BUDGET!$B:$C,2,)</f>
        <v>0</v>
      </c>
      <c r="K33" s="30">
        <f t="shared" si="10"/>
        <v>0</v>
      </c>
      <c r="L33" s="29">
        <f>VLOOKUP(I15,BUDGET!$B:$C,2,)</f>
        <v>0</v>
      </c>
      <c r="M33" s="29">
        <f>VLOOKUP(J15,BUDGET!$B:$C,2,)</f>
        <v>0</v>
      </c>
      <c r="N33" s="30">
        <f t="shared" si="11"/>
        <v>0</v>
      </c>
      <c r="O33" s="29">
        <f>VLOOKUP(K15,BUDGET!$B:$C,2,)</f>
        <v>0</v>
      </c>
      <c r="P33" s="29">
        <f>VLOOKUP(L15,BUDGET!$B:$C,2,)</f>
        <v>0</v>
      </c>
      <c r="Q33" s="30">
        <f t="shared" si="12"/>
        <v>0</v>
      </c>
      <c r="R33" s="29">
        <f>VLOOKUP(M15,BUDGET!$B:$C,2,)</f>
        <v>0</v>
      </c>
      <c r="S33" s="29">
        <f>VLOOKUP(N15,BUDGET!$B:$C,2,)</f>
        <v>0</v>
      </c>
      <c r="T33" s="30">
        <f t="shared" si="13"/>
        <v>0</v>
      </c>
      <c r="U33" s="29">
        <f>VLOOKUP(O15,BUDGET!$B:$C,2,)</f>
        <v>0</v>
      </c>
      <c r="V33" s="29">
        <f>VLOOKUP(P15,BUDGET!$B:$C,2,)</f>
        <v>0</v>
      </c>
      <c r="W33" s="30">
        <f t="shared" si="14"/>
        <v>0</v>
      </c>
      <c r="X33" s="13">
        <f t="shared" si="15"/>
        <v>0</v>
      </c>
      <c r="AE33" s="13"/>
    </row>
    <row r="34" spans="3:31" hidden="1" x14ac:dyDescent="0.2">
      <c r="C34" s="29">
        <f>VLOOKUP(C16,BUDGET!$B:$C,2,)</f>
        <v>0</v>
      </c>
      <c r="D34" s="29">
        <f>VLOOKUP(D16,BUDGET!$B:$C,2,)</f>
        <v>0</v>
      </c>
      <c r="E34" s="30">
        <f t="shared" si="8"/>
        <v>0</v>
      </c>
      <c r="F34" s="29">
        <f>VLOOKUP(E16,BUDGET!$B:$C,2,)</f>
        <v>0</v>
      </c>
      <c r="G34" s="29">
        <f>VLOOKUP(F16,BUDGET!$B:$C,2,)</f>
        <v>0</v>
      </c>
      <c r="H34" s="30">
        <f t="shared" si="9"/>
        <v>0</v>
      </c>
      <c r="I34" s="29">
        <f>VLOOKUP(G16,BUDGET!$B:$C,2,)</f>
        <v>0</v>
      </c>
      <c r="J34" s="29">
        <f>VLOOKUP(H16,BUDGET!$B:$C,2,)</f>
        <v>0</v>
      </c>
      <c r="K34" s="30">
        <f t="shared" si="10"/>
        <v>0</v>
      </c>
      <c r="L34" s="29">
        <f>VLOOKUP(I16,BUDGET!$B:$C,2,)</f>
        <v>0</v>
      </c>
      <c r="M34" s="29">
        <f>VLOOKUP(J16,BUDGET!$B:$C,2,)</f>
        <v>0</v>
      </c>
      <c r="N34" s="30">
        <f t="shared" si="11"/>
        <v>0</v>
      </c>
      <c r="O34" s="29">
        <f>VLOOKUP(K16,BUDGET!$B:$C,2,)</f>
        <v>0</v>
      </c>
      <c r="P34" s="29">
        <f>VLOOKUP(L16,BUDGET!$B:$C,2,)</f>
        <v>0</v>
      </c>
      <c r="Q34" s="30">
        <f t="shared" si="12"/>
        <v>0</v>
      </c>
      <c r="R34" s="29">
        <f>VLOOKUP(M16,BUDGET!$B:$C,2,)</f>
        <v>0</v>
      </c>
      <c r="S34" s="29">
        <f>VLOOKUP(N16,BUDGET!$B:$C,2,)</f>
        <v>0</v>
      </c>
      <c r="T34" s="30">
        <f t="shared" si="13"/>
        <v>0</v>
      </c>
      <c r="U34" s="29">
        <f>VLOOKUP(O16,BUDGET!$B:$C,2,)</f>
        <v>0</v>
      </c>
      <c r="V34" s="29">
        <f>VLOOKUP(P16,BUDGET!$B:$C,2,)</f>
        <v>0</v>
      </c>
      <c r="W34" s="30">
        <f t="shared" si="14"/>
        <v>0</v>
      </c>
      <c r="X34" s="13">
        <f t="shared" si="15"/>
        <v>0</v>
      </c>
      <c r="AE34" s="13"/>
    </row>
    <row r="35" spans="3:31" hidden="1" x14ac:dyDescent="0.2">
      <c r="C35" s="29">
        <f>VLOOKUP(C17,BUDGET!$B:$C,2,)</f>
        <v>0</v>
      </c>
      <c r="D35" s="29">
        <f>VLOOKUP(D17,BUDGET!$B:$C,2,)</f>
        <v>0</v>
      </c>
      <c r="E35" s="30">
        <f t="shared" si="8"/>
        <v>0</v>
      </c>
      <c r="F35" s="29">
        <f>VLOOKUP(E17,BUDGET!$B:$C,2,)</f>
        <v>0</v>
      </c>
      <c r="G35" s="29">
        <f>VLOOKUP(F17,BUDGET!$B:$C,2,)</f>
        <v>0</v>
      </c>
      <c r="H35" s="30">
        <f t="shared" si="9"/>
        <v>0</v>
      </c>
      <c r="I35" s="29">
        <f>VLOOKUP(G17,BUDGET!$B:$C,2,)</f>
        <v>0</v>
      </c>
      <c r="J35" s="29">
        <f>VLOOKUP(H17,BUDGET!$B:$C,2,)</f>
        <v>0</v>
      </c>
      <c r="K35" s="30">
        <f t="shared" si="10"/>
        <v>0</v>
      </c>
      <c r="L35" s="29">
        <f>VLOOKUP(I17,BUDGET!$B:$C,2,)</f>
        <v>0</v>
      </c>
      <c r="M35" s="29">
        <f>VLOOKUP(J17,BUDGET!$B:$C,2,)</f>
        <v>0</v>
      </c>
      <c r="N35" s="30">
        <f t="shared" si="11"/>
        <v>0</v>
      </c>
      <c r="O35" s="29">
        <f>VLOOKUP(K17,BUDGET!$B:$C,2,)</f>
        <v>0</v>
      </c>
      <c r="P35" s="29">
        <f>VLOOKUP(L17,BUDGET!$B:$C,2,)</f>
        <v>0</v>
      </c>
      <c r="Q35" s="30">
        <f t="shared" si="12"/>
        <v>0</v>
      </c>
      <c r="R35" s="29">
        <f>VLOOKUP(M17,BUDGET!$B:$C,2,)</f>
        <v>0</v>
      </c>
      <c r="S35" s="29">
        <f>VLOOKUP(N17,BUDGET!$B:$C,2,)</f>
        <v>0</v>
      </c>
      <c r="T35" s="30">
        <f t="shared" si="13"/>
        <v>0</v>
      </c>
      <c r="U35" s="29">
        <f>VLOOKUP(O17,BUDGET!$B:$C,2,)</f>
        <v>0</v>
      </c>
      <c r="V35" s="29">
        <f>VLOOKUP(P17,BUDGET!$B:$C,2,)</f>
        <v>0</v>
      </c>
      <c r="W35" s="30">
        <f t="shared" si="14"/>
        <v>0</v>
      </c>
      <c r="X35" s="13">
        <f t="shared" si="15"/>
        <v>0</v>
      </c>
      <c r="AE35" s="13"/>
    </row>
    <row r="36" spans="3:31" hidden="1" x14ac:dyDescent="0.2">
      <c r="C36" s="29">
        <f>VLOOKUP(C18,BUDGET!$B:$C,2,)</f>
        <v>0</v>
      </c>
      <c r="D36" s="29">
        <f>VLOOKUP(D18,BUDGET!$B:$C,2,)</f>
        <v>0</v>
      </c>
      <c r="E36" s="30">
        <f t="shared" si="8"/>
        <v>0</v>
      </c>
      <c r="F36" s="29">
        <f>VLOOKUP(E18,BUDGET!$B:$C,2,)</f>
        <v>0</v>
      </c>
      <c r="G36" s="29">
        <f>VLOOKUP(F18,BUDGET!$B:$C,2,)</f>
        <v>0</v>
      </c>
      <c r="H36" s="30">
        <f t="shared" si="9"/>
        <v>0</v>
      </c>
      <c r="I36" s="29">
        <f>VLOOKUP(G18,BUDGET!$B:$C,2,)</f>
        <v>0</v>
      </c>
      <c r="J36" s="29">
        <f>VLOOKUP(H18,BUDGET!$B:$C,2,)</f>
        <v>0</v>
      </c>
      <c r="K36" s="30">
        <f t="shared" si="10"/>
        <v>0</v>
      </c>
      <c r="L36" s="29">
        <f>VLOOKUP(I18,BUDGET!$B:$C,2,)</f>
        <v>0</v>
      </c>
      <c r="M36" s="29">
        <f>VLOOKUP(J18,BUDGET!$B:$C,2,)</f>
        <v>0</v>
      </c>
      <c r="N36" s="30">
        <f t="shared" si="11"/>
        <v>0</v>
      </c>
      <c r="O36" s="29">
        <f>VLOOKUP(K18,BUDGET!$B:$C,2,)</f>
        <v>0</v>
      </c>
      <c r="P36" s="29">
        <f>VLOOKUP(L18,BUDGET!$B:$C,2,)</f>
        <v>0</v>
      </c>
      <c r="Q36" s="30">
        <f t="shared" si="12"/>
        <v>0</v>
      </c>
      <c r="R36" s="29">
        <f>VLOOKUP(M18,BUDGET!$B:$C,2,)</f>
        <v>0</v>
      </c>
      <c r="S36" s="29">
        <f>VLOOKUP(N18,BUDGET!$B:$C,2,)</f>
        <v>0</v>
      </c>
      <c r="T36" s="30">
        <f t="shared" si="13"/>
        <v>0</v>
      </c>
      <c r="U36" s="29">
        <f>VLOOKUP(O18,BUDGET!$B:$C,2,)</f>
        <v>0</v>
      </c>
      <c r="V36" s="29">
        <f>VLOOKUP(P18,BUDGET!$B:$C,2,)</f>
        <v>0</v>
      </c>
      <c r="W36" s="30">
        <f t="shared" si="14"/>
        <v>0</v>
      </c>
      <c r="X36" s="13">
        <f t="shared" si="15"/>
        <v>0</v>
      </c>
      <c r="AE36" s="13"/>
    </row>
    <row r="37" spans="3:31" hidden="1" x14ac:dyDescent="0.2">
      <c r="C37" s="98"/>
      <c r="D37" s="98"/>
      <c r="E37" s="98">
        <f>SUM(E23:E36)</f>
        <v>42.5</v>
      </c>
      <c r="F37" s="98"/>
      <c r="G37" s="98"/>
      <c r="H37" s="13">
        <f>SUM(H23:H36)</f>
        <v>37.75</v>
      </c>
      <c r="K37" s="13">
        <f>SUM(K23:K36)</f>
        <v>31.25</v>
      </c>
      <c r="N37" s="13">
        <f>SUM(N23:N36)</f>
        <v>37.25</v>
      </c>
      <c r="Q37" s="13">
        <f>SUM(Q23:Q36)</f>
        <v>39</v>
      </c>
      <c r="T37" s="13">
        <f>SUM(T23:T36)</f>
        <v>38.5</v>
      </c>
      <c r="W37" s="13">
        <f>SUM(W23:W36)</f>
        <v>35.75</v>
      </c>
      <c r="X37" s="13">
        <f t="shared" si="15"/>
        <v>262</v>
      </c>
      <c r="AE37" s="13"/>
    </row>
    <row r="38" spans="3:31" hidden="1" x14ac:dyDescent="0.2">
      <c r="AE38" s="13"/>
    </row>
    <row r="39" spans="3:31" ht="12.75" hidden="1" customHeight="1" x14ac:dyDescent="0.2"/>
    <row r="40" spans="3:31" ht="12.75" hidden="1" customHeight="1" x14ac:dyDescent="0.2"/>
    <row r="41" spans="3:31" ht="12.75" hidden="1" customHeight="1" x14ac:dyDescent="0.2"/>
    <row r="42" spans="3:31" ht="12.75" hidden="1" customHeight="1" x14ac:dyDescent="0.2"/>
    <row r="43" spans="3:31" ht="12.75" hidden="1" customHeight="1" x14ac:dyDescent="0.2"/>
    <row r="44" spans="3:31" ht="12.75" hidden="1" customHeight="1" x14ac:dyDescent="0.2"/>
    <row r="45" spans="3:31" ht="12.75" hidden="1" customHeight="1" x14ac:dyDescent="0.2"/>
    <row r="46" spans="3:31" ht="12.75" hidden="1" customHeight="1" x14ac:dyDescent="0.2"/>
    <row r="47" spans="3:31" ht="12.75" hidden="1" customHeight="1" x14ac:dyDescent="0.2"/>
    <row r="48" spans="3:31" ht="12.75" hidden="1" customHeight="1" x14ac:dyDescent="0.2"/>
    <row r="49" ht="12.75" hidden="1" customHeight="1" x14ac:dyDescent="0.2"/>
    <row r="50" ht="12.75" hidden="1" customHeight="1" x14ac:dyDescent="0.2"/>
    <row r="51" ht="12.75" hidden="1" customHeight="1" x14ac:dyDescent="0.2"/>
    <row r="52" ht="12.75" hidden="1" customHeight="1" x14ac:dyDescent="0.2"/>
    <row r="53" ht="12.75" hidden="1" customHeight="1" x14ac:dyDescent="0.2"/>
    <row r="54" ht="12.75" hidden="1" customHeight="1" x14ac:dyDescent="0.2"/>
    <row r="55" ht="12.75" hidden="1" customHeight="1" x14ac:dyDescent="0.2"/>
    <row r="56" ht="12.75" hidden="1" customHeight="1" x14ac:dyDescent="0.2"/>
    <row r="57" ht="12.75" hidden="1" customHeight="1" x14ac:dyDescent="0.2"/>
    <row r="58" ht="12.75" hidden="1" customHeight="1" x14ac:dyDescent="0.2"/>
    <row r="59" ht="12.75" hidden="1" customHeight="1" x14ac:dyDescent="0.2"/>
    <row r="60" ht="12.75" hidden="1" customHeight="1" x14ac:dyDescent="0.2"/>
    <row r="61" ht="12.75" hidden="1" customHeight="1" x14ac:dyDescent="0.2"/>
    <row r="62" ht="12.75" hidden="1" customHeight="1" x14ac:dyDescent="0.2"/>
    <row r="63" ht="12.75" hidden="1" customHeight="1" x14ac:dyDescent="0.2"/>
    <row r="64" ht="12.75" hidden="1" customHeight="1" x14ac:dyDescent="0.2"/>
    <row r="65" ht="12.75" hidden="1" customHeight="1" x14ac:dyDescent="0.2"/>
    <row r="66" ht="12.75" hidden="1" customHeight="1" x14ac:dyDescent="0.2"/>
    <row r="67" ht="12.75" hidden="1" customHeight="1" x14ac:dyDescent="0.2"/>
    <row r="68" ht="12.75" hidden="1" customHeight="1" x14ac:dyDescent="0.2"/>
    <row r="69" ht="12.75" hidden="1" customHeight="1" x14ac:dyDescent="0.2"/>
    <row r="70" ht="12.75" hidden="1" customHeight="1" x14ac:dyDescent="0.2"/>
    <row r="71" ht="12.75" hidden="1" customHeight="1" x14ac:dyDescent="0.2"/>
    <row r="72" ht="12.75" hidden="1" customHeight="1" x14ac:dyDescent="0.2"/>
    <row r="73" ht="12.75" hidden="1" customHeight="1" x14ac:dyDescent="0.2"/>
    <row r="74" ht="12.75" hidden="1" customHeight="1" x14ac:dyDescent="0.2"/>
    <row r="75" ht="12.75" hidden="1" customHeight="1" x14ac:dyDescent="0.2"/>
    <row r="76" ht="12.75" hidden="1" customHeight="1" x14ac:dyDescent="0.2"/>
    <row r="77" ht="12.75" hidden="1" customHeight="1" x14ac:dyDescent="0.2"/>
    <row r="78" ht="12.75" hidden="1" customHeight="1" x14ac:dyDescent="0.2"/>
    <row r="79" ht="12.75" hidden="1" customHeight="1" x14ac:dyDescent="0.2"/>
    <row r="80" ht="12.75" hidden="1" customHeight="1" x14ac:dyDescent="0.2"/>
    <row r="81" ht="12.75" hidden="1" customHeight="1" x14ac:dyDescent="0.2"/>
    <row r="82" ht="12.75" hidden="1" customHeight="1" x14ac:dyDescent="0.2"/>
    <row r="83" ht="12.75" hidden="1" customHeight="1" x14ac:dyDescent="0.2"/>
    <row r="84" ht="12.75" hidden="1" customHeight="1" x14ac:dyDescent="0.2"/>
    <row r="85" ht="12.75" hidden="1" customHeight="1" x14ac:dyDescent="0.2"/>
    <row r="86" ht="12.75" hidden="1" customHeight="1" x14ac:dyDescent="0.2"/>
    <row r="87" ht="12.75" hidden="1" customHeight="1" x14ac:dyDescent="0.2"/>
    <row r="88" ht="12.75" hidden="1" customHeight="1" x14ac:dyDescent="0.2"/>
    <row r="89" ht="12.75" hidden="1" customHeight="1" x14ac:dyDescent="0.2"/>
    <row r="90" ht="12.75" hidden="1" customHeight="1" x14ac:dyDescent="0.2"/>
    <row r="91" ht="12.75" hidden="1" customHeight="1" x14ac:dyDescent="0.2"/>
    <row r="92" ht="12.75" hidden="1" customHeight="1" x14ac:dyDescent="0.2"/>
    <row r="93" ht="12.75" hidden="1" customHeight="1" x14ac:dyDescent="0.2"/>
    <row r="94" ht="12.75" hidden="1" customHeight="1" x14ac:dyDescent="0.2"/>
    <row r="95" ht="12.75" hidden="1" customHeight="1" x14ac:dyDescent="0.2"/>
    <row r="96" ht="12.75" hidden="1" customHeight="1" x14ac:dyDescent="0.2"/>
    <row r="97" ht="12.75" hidden="1" customHeight="1" x14ac:dyDescent="0.2"/>
    <row r="98" ht="12.75" hidden="1" customHeight="1" x14ac:dyDescent="0.2"/>
    <row r="99" ht="12.75" hidden="1" customHeight="1" x14ac:dyDescent="0.2"/>
    <row r="100" ht="12.75" hidden="1" customHeight="1" x14ac:dyDescent="0.2"/>
    <row r="101" ht="12.75" hidden="1" customHeight="1" x14ac:dyDescent="0.2"/>
    <row r="102" ht="12.75" hidden="1" customHeight="1" x14ac:dyDescent="0.2"/>
    <row r="103" ht="12.75" hidden="1" customHeight="1" x14ac:dyDescent="0.2"/>
    <row r="104" ht="12.75" hidden="1" customHeight="1" x14ac:dyDescent="0.2"/>
    <row r="105" ht="12.75" hidden="1" customHeight="1" x14ac:dyDescent="0.2"/>
    <row r="106" ht="12.75" hidden="1" customHeight="1" x14ac:dyDescent="0.2"/>
    <row r="107" ht="12.75" hidden="1" customHeight="1" x14ac:dyDescent="0.2"/>
    <row r="108" ht="12.75" hidden="1" customHeight="1" x14ac:dyDescent="0.2"/>
    <row r="109" ht="12.75" hidden="1" customHeight="1" x14ac:dyDescent="0.2"/>
    <row r="110" ht="12.75" hidden="1" customHeight="1" x14ac:dyDescent="0.2"/>
    <row r="111" ht="12.75" hidden="1" customHeight="1" x14ac:dyDescent="0.2"/>
    <row r="112" ht="12.75" hidden="1" customHeight="1" x14ac:dyDescent="0.2"/>
    <row r="113" ht="12.75" hidden="1" customHeight="1" x14ac:dyDescent="0.2"/>
    <row r="114" ht="12.75" hidden="1" customHeight="1" x14ac:dyDescent="0.2"/>
    <row r="115" ht="12.75" hidden="1" customHeight="1" x14ac:dyDescent="0.2"/>
    <row r="116" ht="12.75" hidden="1" customHeight="1" x14ac:dyDescent="0.2"/>
    <row r="117" ht="12.75" hidden="1" customHeight="1" x14ac:dyDescent="0.2"/>
    <row r="118" ht="12.75" hidden="1" customHeight="1" x14ac:dyDescent="0.2"/>
    <row r="119" ht="12.75" hidden="1" customHeight="1" x14ac:dyDescent="0.2"/>
    <row r="120" ht="12.75" hidden="1" customHeight="1" x14ac:dyDescent="0.2"/>
    <row r="121" ht="12.75" hidden="1" customHeight="1" x14ac:dyDescent="0.2"/>
    <row r="122" ht="12.75" hidden="1" customHeight="1" x14ac:dyDescent="0.2"/>
    <row r="123" ht="12.75" hidden="1" customHeight="1" x14ac:dyDescent="0.2"/>
    <row r="124" ht="12.75" hidden="1" customHeight="1" x14ac:dyDescent="0.2"/>
    <row r="125" ht="12.75" hidden="1" customHeight="1" x14ac:dyDescent="0.2"/>
    <row r="126" ht="12.75" hidden="1" customHeight="1" x14ac:dyDescent="0.2"/>
    <row r="127" ht="12.75" hidden="1" customHeight="1" x14ac:dyDescent="0.2"/>
    <row r="128" ht="12.75" hidden="1" customHeight="1" x14ac:dyDescent="0.2"/>
    <row r="129" ht="12.75" hidden="1" customHeight="1" x14ac:dyDescent="0.2"/>
    <row r="130" ht="12.75" hidden="1" customHeight="1" x14ac:dyDescent="0.2"/>
    <row r="131" ht="12.75" hidden="1" customHeight="1" x14ac:dyDescent="0.2"/>
    <row r="132" ht="12.75" hidden="1" customHeight="1" x14ac:dyDescent="0.2"/>
    <row r="133" ht="12.75" hidden="1" customHeight="1" x14ac:dyDescent="0.2"/>
    <row r="134" ht="12.75" hidden="1" customHeight="1" x14ac:dyDescent="0.2"/>
    <row r="135" ht="12.75" hidden="1" customHeight="1" x14ac:dyDescent="0.2"/>
    <row r="136" ht="12.75" hidden="1" customHeight="1" x14ac:dyDescent="0.2"/>
    <row r="137" ht="12.75" hidden="1" customHeight="1" x14ac:dyDescent="0.2"/>
    <row r="138" ht="12.75" hidden="1" customHeight="1" x14ac:dyDescent="0.2"/>
    <row r="139" ht="12.75" hidden="1" customHeight="1" x14ac:dyDescent="0.2"/>
    <row r="140" ht="12.75" hidden="1" customHeight="1" x14ac:dyDescent="0.2"/>
    <row r="141" ht="12.75" hidden="1" customHeight="1" x14ac:dyDescent="0.2"/>
    <row r="142" ht="12.75" hidden="1" customHeight="1" x14ac:dyDescent="0.2"/>
    <row r="143" ht="12.75" hidden="1" customHeight="1" x14ac:dyDescent="0.2"/>
    <row r="144" ht="12.75" hidden="1" customHeight="1" x14ac:dyDescent="0.2"/>
    <row r="145" ht="12.75" hidden="1" customHeight="1" x14ac:dyDescent="0.2"/>
    <row r="146" ht="12.75" hidden="1" customHeight="1" x14ac:dyDescent="0.2"/>
    <row r="147" ht="12.75" hidden="1" customHeight="1" x14ac:dyDescent="0.2"/>
    <row r="148" ht="12.75" hidden="1" customHeight="1" x14ac:dyDescent="0.2"/>
    <row r="149" ht="12.75" hidden="1" customHeight="1" x14ac:dyDescent="0.2"/>
    <row r="150" ht="12.75" hidden="1" customHeight="1" x14ac:dyDescent="0.2"/>
    <row r="151" ht="12.75" hidden="1" customHeight="1" x14ac:dyDescent="0.2"/>
    <row r="152" ht="12.75" hidden="1" customHeight="1" x14ac:dyDescent="0.2"/>
    <row r="153" ht="12.75" hidden="1" customHeight="1" x14ac:dyDescent="0.2"/>
    <row r="154" ht="12.75" hidden="1" customHeight="1" x14ac:dyDescent="0.2"/>
    <row r="155" ht="12.75" hidden="1" customHeight="1" x14ac:dyDescent="0.2"/>
    <row r="156" ht="12.75" hidden="1" customHeight="1" x14ac:dyDescent="0.2"/>
    <row r="157" ht="12.75" hidden="1" customHeight="1" x14ac:dyDescent="0.2"/>
    <row r="158" ht="12.75" hidden="1" customHeight="1" x14ac:dyDescent="0.2"/>
    <row r="159" ht="12.75" hidden="1" customHeight="1" x14ac:dyDescent="0.2"/>
    <row r="160" ht="12.75" hidden="1" customHeight="1" x14ac:dyDescent="0.2"/>
    <row r="161" ht="12.75" hidden="1" customHeight="1" x14ac:dyDescent="0.2"/>
    <row r="162" ht="12.75" hidden="1" customHeight="1" x14ac:dyDescent="0.2"/>
    <row r="163" ht="12.75" hidden="1" customHeight="1" x14ac:dyDescent="0.2"/>
    <row r="164" ht="12.75" hidden="1" customHeight="1" x14ac:dyDescent="0.2"/>
    <row r="165" ht="12.75" hidden="1" customHeight="1" x14ac:dyDescent="0.2"/>
    <row r="166" ht="12.75" hidden="1" customHeight="1" x14ac:dyDescent="0.2"/>
    <row r="167" ht="12.75" hidden="1" customHeight="1" x14ac:dyDescent="0.2"/>
    <row r="168" ht="12.75" hidden="1" customHeight="1" x14ac:dyDescent="0.2"/>
    <row r="169" ht="12.75" hidden="1" customHeight="1" x14ac:dyDescent="0.2"/>
    <row r="170" ht="12.75" hidden="1" customHeight="1" x14ac:dyDescent="0.2"/>
    <row r="171" ht="12.75" hidden="1" customHeight="1" x14ac:dyDescent="0.2"/>
    <row r="172" ht="12.75" hidden="1" customHeight="1" x14ac:dyDescent="0.2"/>
    <row r="173" ht="12.75" hidden="1" customHeight="1" x14ac:dyDescent="0.2"/>
    <row r="174" ht="12.75" hidden="1" customHeight="1" x14ac:dyDescent="0.2"/>
    <row r="175" ht="12.75" hidden="1" customHeight="1" x14ac:dyDescent="0.2"/>
    <row r="176" ht="12.75" hidden="1" customHeight="1" x14ac:dyDescent="0.2"/>
    <row r="177" ht="12.75" hidden="1" customHeight="1" x14ac:dyDescent="0.2"/>
    <row r="178" ht="12.75" hidden="1" customHeight="1" x14ac:dyDescent="0.2"/>
    <row r="179" ht="12.75" hidden="1" customHeight="1" x14ac:dyDescent="0.2"/>
    <row r="180" ht="12.75" hidden="1" customHeight="1" x14ac:dyDescent="0.2"/>
    <row r="181" ht="12.75" hidden="1" customHeight="1" x14ac:dyDescent="0.2"/>
    <row r="182" ht="12.75" hidden="1" customHeight="1" x14ac:dyDescent="0.2"/>
    <row r="183" ht="12.75" hidden="1" customHeight="1" x14ac:dyDescent="0.2"/>
    <row r="184" ht="12.75" hidden="1" customHeight="1" x14ac:dyDescent="0.2"/>
    <row r="185" ht="12.75" hidden="1" customHeight="1" x14ac:dyDescent="0.2"/>
    <row r="186" ht="12.75" hidden="1" customHeight="1" x14ac:dyDescent="0.2"/>
    <row r="187" ht="12.75" hidden="1" customHeight="1" x14ac:dyDescent="0.2"/>
    <row r="188" ht="12.75" hidden="1" customHeight="1" x14ac:dyDescent="0.2"/>
    <row r="189" ht="12.75" hidden="1" customHeight="1" x14ac:dyDescent="0.2"/>
    <row r="190" ht="12.75" hidden="1" customHeight="1" x14ac:dyDescent="0.2"/>
    <row r="191" ht="12.75" hidden="1" customHeight="1" x14ac:dyDescent="0.2"/>
    <row r="192" ht="12.75" hidden="1" customHeight="1" x14ac:dyDescent="0.2"/>
    <row r="193" ht="12.75" hidden="1" customHeight="1" x14ac:dyDescent="0.2"/>
    <row r="194" ht="12.75" hidden="1" customHeight="1" x14ac:dyDescent="0.2"/>
    <row r="195" ht="12.75" hidden="1" customHeight="1" x14ac:dyDescent="0.2"/>
    <row r="196" ht="12.75" hidden="1" customHeight="1" x14ac:dyDescent="0.2"/>
    <row r="197" ht="12.75" hidden="1" customHeight="1" x14ac:dyDescent="0.2"/>
    <row r="198" ht="12.75" hidden="1" customHeight="1" x14ac:dyDescent="0.2"/>
    <row r="199" ht="12.75" hidden="1" customHeight="1" x14ac:dyDescent="0.2"/>
    <row r="200" ht="12.75" hidden="1" customHeight="1" x14ac:dyDescent="0.2"/>
    <row r="201" ht="12.75" hidden="1" customHeight="1" x14ac:dyDescent="0.2"/>
    <row r="202" ht="12.75" hidden="1" customHeight="1" x14ac:dyDescent="0.2"/>
    <row r="203" ht="12.75" hidden="1" customHeight="1" x14ac:dyDescent="0.2"/>
  </sheetData>
  <sheetProtection selectLockedCells="1"/>
  <mergeCells count="40">
    <mergeCell ref="J1:S2"/>
    <mergeCell ref="A3:A4"/>
    <mergeCell ref="B3:B4"/>
    <mergeCell ref="C3:D3"/>
    <mergeCell ref="E3:F3"/>
    <mergeCell ref="G3:H3"/>
    <mergeCell ref="I3:J3"/>
    <mergeCell ref="K3:L3"/>
    <mergeCell ref="M3:N3"/>
    <mergeCell ref="O3:P3"/>
    <mergeCell ref="Q3:Q4"/>
    <mergeCell ref="R3:R4"/>
    <mergeCell ref="C4:D4"/>
    <mergeCell ref="E4:F4"/>
    <mergeCell ref="G4:H4"/>
    <mergeCell ref="I4:J4"/>
    <mergeCell ref="K4:L4"/>
    <mergeCell ref="M4:N4"/>
    <mergeCell ref="O4:P4"/>
    <mergeCell ref="O19:P19"/>
    <mergeCell ref="C20:D20"/>
    <mergeCell ref="E20:F20"/>
    <mergeCell ref="G20:H20"/>
    <mergeCell ref="I20:J20"/>
    <mergeCell ref="K20:L20"/>
    <mergeCell ref="M20:N20"/>
    <mergeCell ref="O20:P20"/>
    <mergeCell ref="C19:D19"/>
    <mergeCell ref="E19:F19"/>
    <mergeCell ref="G19:H19"/>
    <mergeCell ref="I19:J19"/>
    <mergeCell ref="K19:L19"/>
    <mergeCell ref="M19:N19"/>
    <mergeCell ref="U22:W22"/>
    <mergeCell ref="C22:E22"/>
    <mergeCell ref="F22:H22"/>
    <mergeCell ref="I22:K22"/>
    <mergeCell ref="L22:N22"/>
    <mergeCell ref="O22:Q22"/>
    <mergeCell ref="R22:T22"/>
  </mergeCells>
  <conditionalFormatting sqref="R20:T20">
    <cfRule type="cellIs" dxfId="47" priority="55" operator="lessThanOrEqual">
      <formula>#REF!</formula>
    </cfRule>
    <cfRule type="cellIs" dxfId="46" priority="56" operator="greaterThan">
      <formula>#REF!</formula>
    </cfRule>
  </conditionalFormatting>
  <conditionalFormatting sqref="R19:T19">
    <cfRule type="cellIs" dxfId="45" priority="57" operator="greaterThan">
      <formula>#REF!</formula>
    </cfRule>
    <cfRule type="cellIs" dxfId="44" priority="58" operator="lessThanOrEqual">
      <formula>#REF!</formula>
    </cfRule>
  </conditionalFormatting>
  <dataValidations count="2">
    <dataValidation type="decimal" allowBlank="1" showInputMessage="1" showErrorMessage="1" sqref="A3:A4 C4:P4">
      <formula1>0</formula1>
      <formula2>24</formula2>
    </dataValidation>
    <dataValidation type="list" allowBlank="1" showInputMessage="1" showErrorMessage="1" sqref="C5:P18">
      <formula1>TIME</formula1>
    </dataValidation>
  </dataValidations>
  <printOptions horizontalCentered="1" verticalCentered="1"/>
  <pageMargins left="0.23622047244094491" right="0.23622047244094491" top="0.19685039370078741" bottom="0" header="0.31496062992125984" footer="0.31496062992125984"/>
  <pageSetup paperSize="9" scale="108" orientation="landscape" r:id="rId1"/>
  <headerFooter alignWithMargins="0">
    <oddFooter>&amp;C&amp;D    &amp;T</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03"/>
  <sheetViews>
    <sheetView tabSelected="1" zoomScaleNormal="100" zoomScaleSheetLayoutView="80" workbookViewId="0">
      <selection activeCell="S21" sqref="S21"/>
    </sheetView>
  </sheetViews>
  <sheetFormatPr defaultColWidth="9.140625" defaultRowHeight="12.75" customHeight="1" zeroHeight="1" x14ac:dyDescent="0.2"/>
  <cols>
    <col min="1" max="1" width="19.28515625" style="13" customWidth="1"/>
    <col min="2" max="2" width="5.140625" style="98" bestFit="1" customWidth="1"/>
    <col min="3" max="3" width="6.28515625" style="13" bestFit="1" customWidth="1"/>
    <col min="4" max="4" width="6" style="13" customWidth="1"/>
    <col min="5" max="5" width="7" style="13" bestFit="1" customWidth="1"/>
    <col min="6" max="6" width="6.28515625" style="13" bestFit="1" customWidth="1"/>
    <col min="7" max="7" width="6.85546875" style="13" bestFit="1" customWidth="1"/>
    <col min="8" max="8" width="7.5703125" style="13" bestFit="1" customWidth="1"/>
    <col min="9" max="9" width="6.85546875" style="13" customWidth="1"/>
    <col min="10" max="10" width="6" style="13" bestFit="1" customWidth="1"/>
    <col min="11" max="11" width="6" style="13" customWidth="1"/>
    <col min="12" max="12" width="7.140625" style="13" bestFit="1" customWidth="1"/>
    <col min="13" max="13" width="6" style="13" customWidth="1"/>
    <col min="14" max="14" width="6.28515625" style="13" bestFit="1" customWidth="1"/>
    <col min="15" max="15" width="6.85546875" style="13" customWidth="1"/>
    <col min="16" max="16" width="7.140625" style="13" bestFit="1" customWidth="1"/>
    <col min="17" max="17" width="8.140625" style="13" bestFit="1" customWidth="1"/>
    <col min="18" max="18" width="8.28515625" style="98" bestFit="1" customWidth="1"/>
    <col min="19" max="19" width="6" style="13" bestFit="1" customWidth="1"/>
    <col min="20" max="21" width="18" style="13" bestFit="1" customWidth="1"/>
    <col min="22" max="22" width="9.85546875" style="13" bestFit="1" customWidth="1"/>
    <col min="23" max="23" width="11.28515625" style="13" customWidth="1"/>
    <col min="24" max="24" width="8.42578125" style="13" customWidth="1"/>
    <col min="25" max="25" width="7" style="13" customWidth="1"/>
    <col min="26" max="28" width="9.140625" style="13"/>
    <col min="29" max="29" width="11.42578125" style="13" customWidth="1"/>
    <col min="30" max="30" width="3.42578125" style="13" customWidth="1"/>
    <col min="31" max="31" width="11.42578125" style="98" customWidth="1"/>
    <col min="32" max="32" width="11.42578125" style="13" customWidth="1"/>
    <col min="33" max="16384" width="9.140625" style="13"/>
  </cols>
  <sheetData>
    <row r="1" spans="1:31" ht="17.100000000000001" customHeight="1" x14ac:dyDescent="0.2">
      <c r="A1" s="11"/>
      <c r="B1" s="31"/>
      <c r="C1" s="11"/>
      <c r="D1" s="11"/>
      <c r="E1" s="11"/>
      <c r="F1" s="12"/>
      <c r="H1" s="14" t="s">
        <v>8</v>
      </c>
      <c r="I1" s="15">
        <v>43</v>
      </c>
      <c r="J1" s="109"/>
      <c r="K1" s="109"/>
      <c r="L1" s="109"/>
      <c r="M1" s="109"/>
      <c r="N1" s="109"/>
      <c r="O1" s="109"/>
      <c r="P1" s="109"/>
      <c r="Q1" s="109"/>
      <c r="R1" s="109"/>
      <c r="S1" s="109"/>
    </row>
    <row r="2" spans="1:31" ht="17.100000000000001" customHeight="1" thickBot="1" x14ac:dyDescent="0.25">
      <c r="A2" s="12"/>
      <c r="B2" s="32"/>
      <c r="C2" s="40"/>
      <c r="D2" s="40"/>
      <c r="E2" s="40"/>
      <c r="F2" s="40"/>
      <c r="G2" s="40"/>
      <c r="H2" s="40"/>
      <c r="I2" s="40"/>
      <c r="J2" s="109"/>
      <c r="K2" s="109"/>
      <c r="L2" s="109"/>
      <c r="M2" s="109"/>
      <c r="N2" s="109"/>
      <c r="O2" s="109"/>
      <c r="P2" s="109"/>
      <c r="Q2" s="109"/>
      <c r="R2" s="109"/>
      <c r="S2" s="109"/>
      <c r="U2" s="11"/>
      <c r="Y2" s="11"/>
      <c r="Z2" s="16"/>
      <c r="AC2" s="98"/>
      <c r="AE2" s="13"/>
    </row>
    <row r="3" spans="1:31" ht="17.100000000000001" customHeight="1" x14ac:dyDescent="0.2">
      <c r="A3" s="110" t="s">
        <v>9</v>
      </c>
      <c r="B3" s="112" t="s">
        <v>29</v>
      </c>
      <c r="C3" s="114">
        <f>VLOOKUP($I$1,BUDGET!$I:$J,2,)</f>
        <v>42295</v>
      </c>
      <c r="D3" s="115"/>
      <c r="E3" s="114">
        <f>VLOOKUP($I$1,BUDGET!$I:$J,2,)+1</f>
        <v>42296</v>
      </c>
      <c r="F3" s="115"/>
      <c r="G3" s="114">
        <f>VLOOKUP($I$1,BUDGET!$I:$J,2,)+2</f>
        <v>42297</v>
      </c>
      <c r="H3" s="115"/>
      <c r="I3" s="114">
        <f>VLOOKUP($I$1,BUDGET!$I:$J,2,)+3</f>
        <v>42298</v>
      </c>
      <c r="J3" s="115"/>
      <c r="K3" s="114">
        <f>VLOOKUP($I$1,BUDGET!$I:$J,2,)+4</f>
        <v>42299</v>
      </c>
      <c r="L3" s="115"/>
      <c r="M3" s="114">
        <f>VLOOKUP($I$1,BUDGET!$I:$J,2,)+5</f>
        <v>42300</v>
      </c>
      <c r="N3" s="115"/>
      <c r="O3" s="114">
        <f>VLOOKUP($I$1,BUDGET!$I:$J,2,)+6</f>
        <v>42301</v>
      </c>
      <c r="P3" s="115"/>
      <c r="Q3" s="116" t="s">
        <v>10</v>
      </c>
      <c r="R3" s="118" t="s">
        <v>30</v>
      </c>
      <c r="S3" s="13" t="s">
        <v>0</v>
      </c>
      <c r="AB3" s="98"/>
      <c r="AE3" s="13"/>
    </row>
    <row r="4" spans="1:31" ht="17.100000000000001" customHeight="1" thickBot="1" x14ac:dyDescent="0.25">
      <c r="A4" s="111"/>
      <c r="B4" s="113"/>
      <c r="C4" s="120" t="s">
        <v>11</v>
      </c>
      <c r="D4" s="108"/>
      <c r="E4" s="107" t="s">
        <v>12</v>
      </c>
      <c r="F4" s="108"/>
      <c r="G4" s="107" t="s">
        <v>13</v>
      </c>
      <c r="H4" s="108"/>
      <c r="I4" s="107" t="s">
        <v>14</v>
      </c>
      <c r="J4" s="108"/>
      <c r="K4" s="107" t="s">
        <v>15</v>
      </c>
      <c r="L4" s="108"/>
      <c r="M4" s="107" t="s">
        <v>16</v>
      </c>
      <c r="N4" s="108"/>
      <c r="O4" s="107" t="s">
        <v>17</v>
      </c>
      <c r="P4" s="108"/>
      <c r="Q4" s="117"/>
      <c r="R4" s="119"/>
      <c r="AC4" s="18" t="s">
        <v>0</v>
      </c>
    </row>
    <row r="5" spans="1:31" ht="17.100000000000001" customHeight="1" x14ac:dyDescent="0.2">
      <c r="A5" s="82" t="s">
        <v>65</v>
      </c>
      <c r="B5" s="33"/>
      <c r="C5" s="86">
        <v>8.3000000000000007</v>
      </c>
      <c r="D5" s="87">
        <v>17</v>
      </c>
      <c r="E5" s="86">
        <v>8</v>
      </c>
      <c r="F5" s="87">
        <v>16.299999999999997</v>
      </c>
      <c r="G5" s="86">
        <v>12.450000000000001</v>
      </c>
      <c r="H5" s="87">
        <v>21.299999999999997</v>
      </c>
      <c r="I5" s="88"/>
      <c r="J5" s="89"/>
      <c r="K5" s="88">
        <v>8</v>
      </c>
      <c r="L5" s="89">
        <v>16.299999999999997</v>
      </c>
      <c r="M5" s="86">
        <v>8</v>
      </c>
      <c r="N5" s="87">
        <v>16.299999999999997</v>
      </c>
      <c r="O5" s="86"/>
      <c r="P5" s="87"/>
      <c r="Q5" s="90">
        <f t="shared" ref="Q5:Q18" si="0">X23</f>
        <v>39</v>
      </c>
      <c r="R5" s="91">
        <f>COUNTBLANK(C5:P5)/2</f>
        <v>2</v>
      </c>
      <c r="S5" s="19"/>
    </row>
    <row r="6" spans="1:31" ht="17.100000000000001" customHeight="1" x14ac:dyDescent="0.2">
      <c r="A6" s="83" t="s">
        <v>66</v>
      </c>
      <c r="B6" s="34"/>
      <c r="C6" s="86"/>
      <c r="D6" s="87"/>
      <c r="E6" s="86"/>
      <c r="F6" s="87"/>
      <c r="G6" s="86">
        <v>8</v>
      </c>
      <c r="H6" s="87">
        <v>16.299999999999997</v>
      </c>
      <c r="I6" s="86">
        <v>13</v>
      </c>
      <c r="J6" s="92">
        <v>21.299999999999997</v>
      </c>
      <c r="K6" s="86"/>
      <c r="L6" s="87"/>
      <c r="M6" s="86">
        <v>13</v>
      </c>
      <c r="N6" s="87">
        <v>21.299999999999997</v>
      </c>
      <c r="O6" s="86">
        <v>7</v>
      </c>
      <c r="P6" s="92">
        <v>16</v>
      </c>
      <c r="Q6" s="93">
        <f t="shared" si="0"/>
        <v>31.5</v>
      </c>
      <c r="R6" s="91">
        <f t="shared" ref="R6:R18" si="1">COUNTBLANK(C6:P6)/2</f>
        <v>3</v>
      </c>
      <c r="S6" s="19"/>
    </row>
    <row r="7" spans="1:31" ht="17.100000000000001" customHeight="1" x14ac:dyDescent="0.2">
      <c r="A7" s="83" t="s">
        <v>67</v>
      </c>
      <c r="B7" s="34"/>
      <c r="C7" s="86">
        <v>8.3000000000000007</v>
      </c>
      <c r="D7" s="87">
        <v>17</v>
      </c>
      <c r="E7" s="86">
        <v>12.450000000000001</v>
      </c>
      <c r="F7" s="87">
        <v>21.299999999999997</v>
      </c>
      <c r="G7" s="86"/>
      <c r="H7" s="87"/>
      <c r="I7" s="86">
        <v>8</v>
      </c>
      <c r="J7" s="87">
        <v>16.299999999999997</v>
      </c>
      <c r="K7" s="86">
        <v>13</v>
      </c>
      <c r="L7" s="87">
        <v>21.299999999999997</v>
      </c>
      <c r="M7" s="86">
        <v>8</v>
      </c>
      <c r="N7" s="87">
        <v>16.299999999999997</v>
      </c>
      <c r="O7" s="86"/>
      <c r="P7" s="87"/>
      <c r="Q7" s="93">
        <f t="shared" si="0"/>
        <v>39</v>
      </c>
      <c r="R7" s="91">
        <f t="shared" si="1"/>
        <v>2</v>
      </c>
      <c r="S7" s="19"/>
    </row>
    <row r="8" spans="1:31" ht="17.100000000000001" customHeight="1" x14ac:dyDescent="0.2">
      <c r="A8" s="83" t="s">
        <v>68</v>
      </c>
      <c r="B8" s="34"/>
      <c r="C8" s="86">
        <v>8.3000000000000007</v>
      </c>
      <c r="D8" s="87">
        <v>17.299999999999997</v>
      </c>
      <c r="E8" s="86"/>
      <c r="F8" s="87"/>
      <c r="G8" s="86">
        <v>12.450000000000001</v>
      </c>
      <c r="H8" s="87">
        <v>21.299999999999997</v>
      </c>
      <c r="I8" s="86"/>
      <c r="J8" s="87"/>
      <c r="K8" s="86">
        <v>12.450000000000001</v>
      </c>
      <c r="L8" s="87">
        <v>21.299999999999997</v>
      </c>
      <c r="M8" s="86"/>
      <c r="N8" s="87"/>
      <c r="O8" s="86">
        <v>7</v>
      </c>
      <c r="P8" s="87">
        <v>15.3</v>
      </c>
      <c r="Q8" s="93">
        <f t="shared" si="0"/>
        <v>32</v>
      </c>
      <c r="R8" s="91">
        <f t="shared" si="1"/>
        <v>3</v>
      </c>
      <c r="S8" s="19"/>
    </row>
    <row r="9" spans="1:31" ht="17.100000000000001" customHeight="1" x14ac:dyDescent="0.2">
      <c r="A9" s="83" t="s">
        <v>69</v>
      </c>
      <c r="B9" s="34"/>
      <c r="C9" s="86">
        <v>10.3</v>
      </c>
      <c r="D9" s="87">
        <v>17.299999999999997</v>
      </c>
      <c r="E9" s="86">
        <v>12.450000000000001</v>
      </c>
      <c r="F9" s="87">
        <v>21.299999999999997</v>
      </c>
      <c r="G9" s="86"/>
      <c r="H9" s="87"/>
      <c r="I9" s="86"/>
      <c r="J9" s="87"/>
      <c r="K9" s="86">
        <v>8</v>
      </c>
      <c r="L9" s="87">
        <v>16.299999999999997</v>
      </c>
      <c r="M9" s="86"/>
      <c r="N9" s="87"/>
      <c r="O9" s="86">
        <v>12</v>
      </c>
      <c r="P9" s="87">
        <v>20.299999999999997</v>
      </c>
      <c r="Q9" s="93">
        <f t="shared" si="0"/>
        <v>30</v>
      </c>
      <c r="R9" s="91">
        <f t="shared" si="1"/>
        <v>3</v>
      </c>
      <c r="S9" s="19"/>
    </row>
    <row r="10" spans="1:31" ht="17.100000000000001" customHeight="1" x14ac:dyDescent="0.2">
      <c r="A10" s="83" t="s">
        <v>70</v>
      </c>
      <c r="B10" s="34"/>
      <c r="C10" s="86"/>
      <c r="D10" s="87"/>
      <c r="E10" s="86"/>
      <c r="F10" s="87"/>
      <c r="G10" s="86">
        <v>14</v>
      </c>
      <c r="H10" s="87">
        <v>21.299999999999997</v>
      </c>
      <c r="I10" s="86"/>
      <c r="J10" s="87"/>
      <c r="K10" s="86">
        <v>8</v>
      </c>
      <c r="L10" s="87">
        <v>16.299999999999997</v>
      </c>
      <c r="M10" s="86" t="s">
        <v>3</v>
      </c>
      <c r="N10" s="87" t="s">
        <v>3</v>
      </c>
      <c r="O10" s="86" t="s">
        <v>3</v>
      </c>
      <c r="P10" s="87" t="s">
        <v>3</v>
      </c>
      <c r="Q10" s="93">
        <f t="shared" si="0"/>
        <v>14.5</v>
      </c>
      <c r="R10" s="91">
        <f t="shared" si="1"/>
        <v>3</v>
      </c>
      <c r="S10" s="19"/>
    </row>
    <row r="11" spans="1:31" ht="17.100000000000001" customHeight="1" x14ac:dyDescent="0.2">
      <c r="A11" s="83" t="s">
        <v>71</v>
      </c>
      <c r="B11" s="34"/>
      <c r="C11" s="86"/>
      <c r="D11" s="87"/>
      <c r="E11" s="86">
        <v>8</v>
      </c>
      <c r="F11" s="87">
        <v>16.299999999999997</v>
      </c>
      <c r="G11" s="86">
        <v>8</v>
      </c>
      <c r="H11" s="87">
        <v>16.299999999999997</v>
      </c>
      <c r="I11" s="86">
        <v>8</v>
      </c>
      <c r="J11" s="87">
        <v>16.299999999999997</v>
      </c>
      <c r="K11" s="86"/>
      <c r="L11" s="87"/>
      <c r="M11" s="86">
        <v>12.450000000000001</v>
      </c>
      <c r="N11" s="87">
        <v>21.299999999999997</v>
      </c>
      <c r="O11" s="86">
        <v>12</v>
      </c>
      <c r="P11" s="87">
        <v>20.299999999999997</v>
      </c>
      <c r="Q11" s="93">
        <f t="shared" si="0"/>
        <v>39</v>
      </c>
      <c r="R11" s="91">
        <f t="shared" si="1"/>
        <v>2</v>
      </c>
      <c r="S11" s="19"/>
    </row>
    <row r="12" spans="1:31" ht="17.100000000000001" customHeight="1" x14ac:dyDescent="0.2">
      <c r="A12" s="83" t="s">
        <v>72</v>
      </c>
      <c r="B12" s="34"/>
      <c r="C12" s="86" t="s">
        <v>3</v>
      </c>
      <c r="D12" s="87" t="s">
        <v>3</v>
      </c>
      <c r="E12" s="86"/>
      <c r="F12" s="87"/>
      <c r="G12" s="86" t="s">
        <v>3</v>
      </c>
      <c r="H12" s="87" t="s">
        <v>3</v>
      </c>
      <c r="I12" s="86"/>
      <c r="J12" s="87"/>
      <c r="K12" s="86" t="s">
        <v>3</v>
      </c>
      <c r="L12" s="87" t="s">
        <v>3</v>
      </c>
      <c r="M12" s="86"/>
      <c r="N12" s="87"/>
      <c r="O12" s="86" t="s">
        <v>3</v>
      </c>
      <c r="P12" s="87" t="s">
        <v>3</v>
      </c>
      <c r="Q12" s="93">
        <f t="shared" si="0"/>
        <v>0</v>
      </c>
      <c r="R12" s="91">
        <f t="shared" si="1"/>
        <v>3</v>
      </c>
      <c r="S12" s="19"/>
    </row>
    <row r="13" spans="1:31" ht="17.100000000000001" customHeight="1" x14ac:dyDescent="0.2">
      <c r="A13" s="83" t="s">
        <v>73</v>
      </c>
      <c r="B13" s="34"/>
      <c r="C13" s="86">
        <v>11.3</v>
      </c>
      <c r="D13" s="87">
        <v>17.299999999999997</v>
      </c>
      <c r="E13" s="86"/>
      <c r="F13" s="87"/>
      <c r="G13" s="86"/>
      <c r="H13" s="87"/>
      <c r="I13" s="86">
        <v>13</v>
      </c>
      <c r="J13" s="87">
        <v>21.299999999999997</v>
      </c>
      <c r="K13" s="86"/>
      <c r="L13" s="87"/>
      <c r="M13" s="86">
        <v>13</v>
      </c>
      <c r="N13" s="87">
        <v>21.299999999999997</v>
      </c>
      <c r="O13" s="86">
        <v>14</v>
      </c>
      <c r="P13" s="87">
        <v>20.299999999999997</v>
      </c>
      <c r="Q13" s="93">
        <f t="shared" si="0"/>
        <v>27.5</v>
      </c>
      <c r="R13" s="91">
        <f t="shared" si="1"/>
        <v>3</v>
      </c>
      <c r="S13" s="19"/>
    </row>
    <row r="14" spans="1:31" ht="17.100000000000001" customHeight="1" x14ac:dyDescent="0.2">
      <c r="A14" s="83" t="s">
        <v>75</v>
      </c>
      <c r="B14" s="34"/>
      <c r="C14" s="86">
        <v>11.3</v>
      </c>
      <c r="D14" s="87">
        <v>17.299999999999997</v>
      </c>
      <c r="E14" s="86">
        <v>13</v>
      </c>
      <c r="F14" s="87">
        <v>21.299999999999997</v>
      </c>
      <c r="G14" s="86"/>
      <c r="H14" s="87"/>
      <c r="I14" s="86">
        <v>13</v>
      </c>
      <c r="J14" s="87">
        <v>21.299999999999997</v>
      </c>
      <c r="K14" s="86"/>
      <c r="L14" s="87"/>
      <c r="M14" s="86"/>
      <c r="N14" s="87"/>
      <c r="O14" s="86">
        <v>12</v>
      </c>
      <c r="P14" s="87">
        <v>20.299999999999997</v>
      </c>
      <c r="Q14" s="93">
        <f t="shared" si="0"/>
        <v>29.25</v>
      </c>
      <c r="R14" s="91">
        <f t="shared" si="1"/>
        <v>3</v>
      </c>
      <c r="S14" s="19"/>
    </row>
    <row r="15" spans="1:31" ht="17.100000000000001" customHeight="1" x14ac:dyDescent="0.2">
      <c r="A15" s="83" t="s">
        <v>74</v>
      </c>
      <c r="B15" s="34"/>
      <c r="C15" s="86"/>
      <c r="D15" s="87"/>
      <c r="E15" s="86"/>
      <c r="F15" s="87"/>
      <c r="G15" s="86"/>
      <c r="H15" s="87"/>
      <c r="I15" s="86"/>
      <c r="J15" s="87"/>
      <c r="K15" s="86"/>
      <c r="L15" s="87"/>
      <c r="M15" s="86"/>
      <c r="N15" s="87"/>
      <c r="O15" s="86"/>
      <c r="P15" s="87"/>
      <c r="Q15" s="93">
        <f t="shared" si="0"/>
        <v>0</v>
      </c>
      <c r="R15" s="91">
        <f t="shared" si="1"/>
        <v>7</v>
      </c>
      <c r="S15" s="19"/>
    </row>
    <row r="16" spans="1:31" ht="17.100000000000001" customHeight="1" x14ac:dyDescent="0.2">
      <c r="A16" s="84"/>
      <c r="B16" s="34"/>
      <c r="C16" s="86"/>
      <c r="D16" s="92"/>
      <c r="E16" s="86"/>
      <c r="F16" s="92"/>
      <c r="G16" s="86"/>
      <c r="H16" s="92"/>
      <c r="I16" s="86"/>
      <c r="J16" s="92"/>
      <c r="K16" s="86"/>
      <c r="L16" s="92"/>
      <c r="M16" s="86"/>
      <c r="N16" s="92"/>
      <c r="O16" s="86"/>
      <c r="P16" s="92"/>
      <c r="Q16" s="93">
        <f t="shared" si="0"/>
        <v>0</v>
      </c>
      <c r="R16" s="91">
        <f t="shared" si="1"/>
        <v>7</v>
      </c>
      <c r="S16" s="19"/>
    </row>
    <row r="17" spans="1:31" ht="17.100000000000001" customHeight="1" x14ac:dyDescent="0.2">
      <c r="A17" s="84"/>
      <c r="B17" s="34"/>
      <c r="C17" s="86"/>
      <c r="D17" s="92"/>
      <c r="E17" s="86"/>
      <c r="F17" s="92"/>
      <c r="G17" s="86"/>
      <c r="H17" s="92"/>
      <c r="I17" s="86"/>
      <c r="J17" s="92"/>
      <c r="K17" s="86"/>
      <c r="L17" s="92"/>
      <c r="M17" s="86"/>
      <c r="N17" s="92"/>
      <c r="O17" s="86"/>
      <c r="P17" s="92"/>
      <c r="Q17" s="93">
        <f t="shared" si="0"/>
        <v>0</v>
      </c>
      <c r="R17" s="91">
        <f t="shared" si="1"/>
        <v>7</v>
      </c>
      <c r="S17" s="19"/>
    </row>
    <row r="18" spans="1:31" ht="17.100000000000001" customHeight="1" thickBot="1" x14ac:dyDescent="0.25">
      <c r="A18" s="85"/>
      <c r="B18" s="35"/>
      <c r="C18" s="94"/>
      <c r="D18" s="95"/>
      <c r="E18" s="94"/>
      <c r="F18" s="95"/>
      <c r="G18" s="94"/>
      <c r="H18" s="95"/>
      <c r="I18" s="94"/>
      <c r="J18" s="95"/>
      <c r="K18" s="94"/>
      <c r="L18" s="95"/>
      <c r="M18" s="94"/>
      <c r="N18" s="95"/>
      <c r="O18" s="94"/>
      <c r="P18" s="95"/>
      <c r="Q18" s="96">
        <f t="shared" si="0"/>
        <v>0</v>
      </c>
      <c r="R18" s="97">
        <f t="shared" si="1"/>
        <v>7</v>
      </c>
      <c r="S18" s="19"/>
    </row>
    <row r="19" spans="1:31" ht="17.100000000000001" customHeight="1" x14ac:dyDescent="0.2">
      <c r="A19" s="18" t="s">
        <v>18</v>
      </c>
      <c r="B19" s="36">
        <f>SUM(B5:B18)</f>
        <v>0</v>
      </c>
      <c r="C19" s="105">
        <f>E37</f>
        <v>42.25</v>
      </c>
      <c r="D19" s="105"/>
      <c r="E19" s="105">
        <f>H37</f>
        <v>39.25</v>
      </c>
      <c r="F19" s="105"/>
      <c r="G19" s="105">
        <f>K37</f>
        <v>38.25</v>
      </c>
      <c r="H19" s="105"/>
      <c r="I19" s="105">
        <f>N37</f>
        <v>38.75</v>
      </c>
      <c r="J19" s="105"/>
      <c r="K19" s="105">
        <f>Q37</f>
        <v>39</v>
      </c>
      <c r="L19" s="105"/>
      <c r="M19" s="105">
        <f>T37</f>
        <v>39</v>
      </c>
      <c r="N19" s="105"/>
      <c r="O19" s="105">
        <f>W37</f>
        <v>45.25</v>
      </c>
      <c r="P19" s="105"/>
      <c r="Q19" s="38">
        <f>SUM(Q5:Q18)</f>
        <v>281.75</v>
      </c>
      <c r="R19" s="20"/>
      <c r="S19" s="19"/>
      <c r="T19" s="19"/>
    </row>
    <row r="20" spans="1:31" ht="17.100000000000001" customHeight="1" x14ac:dyDescent="0.2">
      <c r="A20" s="18" t="s">
        <v>28</v>
      </c>
      <c r="B20" s="36"/>
      <c r="C20" s="106">
        <f>COUNTA(D5:D15)-COUNTIF(D5:D15,"H")-COUNTIF(D5:D15,"T")-COUNTIF(D5:D15,"S")-COUNTIF(D5:D15,"AA")-COUNTIF(D5:D15,"AU")-COUNTIF(D5:D15,"FI")-COUNTIF(D5:D15,"HOS")-COUNTIF(D5:D15,"GD")</f>
        <v>6</v>
      </c>
      <c r="D20" s="106"/>
      <c r="E20" s="106">
        <f t="shared" ref="E20" si="2">COUNTA(F5:F15)-COUNTIF(F5:F15,"H")-COUNTIF(F5:F15,"T")-COUNTIF(F5:F15,"S")-COUNTIF(F5:F15,"AA")-COUNTIF(F5:F15,"AU")-COUNTIF(F5:F15,"FI")-COUNTIF(F5:F15,"HOS")-COUNTIF(F5:F15,"GD")</f>
        <v>5</v>
      </c>
      <c r="F20" s="106"/>
      <c r="G20" s="106">
        <f t="shared" ref="G20" si="3">COUNTA(H5:H15)-COUNTIF(H5:H15,"H")-COUNTIF(H5:H15,"T")-COUNTIF(H5:H15,"S")-COUNTIF(H5:H15,"AA")-COUNTIF(H5:H15,"AU")-COUNTIF(H5:H15,"FI")-COUNTIF(H5:H15,"HOS")-COUNTIF(H5:H15,"GD")</f>
        <v>5</v>
      </c>
      <c r="H20" s="106"/>
      <c r="I20" s="106">
        <f t="shared" ref="I20" si="4">COUNTA(J5:J15)-COUNTIF(J5:J15,"H")-COUNTIF(J5:J15,"T")-COUNTIF(J5:J15,"S")-COUNTIF(J5:J15,"AA")-COUNTIF(J5:J15,"AU")-COUNTIF(J5:J15,"FI")-COUNTIF(J5:J15,"HOS")-COUNTIF(J5:J15,"GD")</f>
        <v>5</v>
      </c>
      <c r="J20" s="106"/>
      <c r="K20" s="106">
        <f t="shared" ref="K20" si="5">COUNTA(L5:L15)-COUNTIF(L5:L15,"H")-COUNTIF(L5:L15,"T")-COUNTIF(L5:L15,"S")-COUNTIF(L5:L15,"AA")-COUNTIF(L5:L15,"AU")-COUNTIF(L5:L15,"FI")-COUNTIF(L5:L15,"HOS")-COUNTIF(L5:L15,"GD")</f>
        <v>5</v>
      </c>
      <c r="L20" s="106"/>
      <c r="M20" s="106">
        <f t="shared" ref="M20" si="6">COUNTA(N5:N15)-COUNTIF(N5:N15,"H")-COUNTIF(N5:N15,"T")-COUNTIF(N5:N15,"S")-COUNTIF(N5:N15,"AA")-COUNTIF(N5:N15,"AU")-COUNTIF(N5:N15,"FI")-COUNTIF(N5:N15,"HOS")-COUNTIF(N5:N15,"GD")</f>
        <v>5</v>
      </c>
      <c r="N20" s="106"/>
      <c r="O20" s="106">
        <f t="shared" ref="O20" si="7">COUNTA(P5:P15)-COUNTIF(P5:P15,"H")-COUNTIF(P5:P15,"T")-COUNTIF(P5:P15,"S")-COUNTIF(P5:P15,"AA")-COUNTIF(P5:P15,"AU")-COUNTIF(P5:P15,"FI")-COUNTIF(P5:P15,"HOS")-COUNTIF(P5:P15,"GD")</f>
        <v>6</v>
      </c>
      <c r="P20" s="106"/>
      <c r="Q20" s="22"/>
      <c r="R20" s="23"/>
      <c r="S20" s="24"/>
      <c r="T20" s="24"/>
    </row>
    <row r="21" spans="1:31" ht="17.100000000000001" customHeight="1" x14ac:dyDescent="0.2">
      <c r="A21" s="18" t="s">
        <v>19</v>
      </c>
      <c r="B21" s="36"/>
      <c r="C21" s="27"/>
      <c r="D21" s="21"/>
      <c r="E21" s="27"/>
      <c r="F21" s="21"/>
      <c r="G21" s="27"/>
      <c r="H21" s="21"/>
      <c r="I21" s="27"/>
      <c r="J21" s="21"/>
      <c r="K21" s="27"/>
      <c r="L21" s="21"/>
      <c r="M21" s="28"/>
      <c r="N21" s="28"/>
      <c r="O21" s="27"/>
      <c r="P21" s="21"/>
      <c r="Q21" s="39"/>
      <c r="R21" s="25"/>
      <c r="S21" s="26"/>
      <c r="T21" s="26"/>
      <c r="U21" s="17"/>
      <c r="V21" s="17"/>
    </row>
    <row r="22" spans="1:31" hidden="1" x14ac:dyDescent="0.2">
      <c r="C22" s="104" t="s">
        <v>20</v>
      </c>
      <c r="D22" s="104"/>
      <c r="E22" s="104"/>
      <c r="F22" s="104" t="s">
        <v>21</v>
      </c>
      <c r="G22" s="104"/>
      <c r="H22" s="104"/>
      <c r="I22" s="104" t="s">
        <v>22</v>
      </c>
      <c r="J22" s="104"/>
      <c r="K22" s="104"/>
      <c r="L22" s="104" t="s">
        <v>23</v>
      </c>
      <c r="M22" s="104"/>
      <c r="N22" s="104"/>
      <c r="O22" s="104" t="s">
        <v>24</v>
      </c>
      <c r="P22" s="104"/>
      <c r="Q22" s="103"/>
      <c r="R22" s="103" t="s">
        <v>25</v>
      </c>
      <c r="S22" s="103"/>
      <c r="T22" s="103"/>
      <c r="U22" s="103" t="s">
        <v>26</v>
      </c>
      <c r="V22" s="103"/>
      <c r="W22" s="103"/>
      <c r="X22" s="13" t="s">
        <v>27</v>
      </c>
      <c r="AE22" s="13"/>
    </row>
    <row r="23" spans="1:31" hidden="1" x14ac:dyDescent="0.2">
      <c r="A23" s="17"/>
      <c r="B23" s="37"/>
      <c r="C23" s="29">
        <f>VLOOKUP(C5,BUDGET!$B:$C,2,)</f>
        <v>8.5</v>
      </c>
      <c r="D23" s="29">
        <f>VLOOKUP(D5,BUDGET!$B:$C,2,)</f>
        <v>17</v>
      </c>
      <c r="E23" s="30">
        <f t="shared" ref="E23:E36" si="8">IF(D23-C23&gt;7,D23-C23-0.75,IF(D23-C23&gt;6,D23-C23-0.5,IF(D23-C23&lt;=6,D23-C23,FALSE)))</f>
        <v>7.75</v>
      </c>
      <c r="F23" s="29">
        <f>VLOOKUP(E5,BUDGET!$B:$C,2,)</f>
        <v>8</v>
      </c>
      <c r="G23" s="29">
        <f>VLOOKUP(F5,BUDGET!$B:$C,2,)</f>
        <v>16.5</v>
      </c>
      <c r="H23" s="30">
        <f t="shared" ref="H23:H36" si="9">IF(G23-F23&gt;7,G23-F23-0.75,IF(G23-F23&gt;6,G23-F23-0.5,IF(G23-F23&lt;=6,G23-F23,FALSE)))</f>
        <v>7.75</v>
      </c>
      <c r="I23" s="29">
        <f>VLOOKUP(G5,BUDGET!$B:$C,2,)</f>
        <v>12.75</v>
      </c>
      <c r="J23" s="29">
        <f>VLOOKUP(H5,BUDGET!$B:$C,2,)</f>
        <v>21.5</v>
      </c>
      <c r="K23" s="30">
        <f t="shared" ref="K23:K36" si="10">IF(J23-I23&gt;7,J23-I23-0.75,IF(J23-I23&gt;6,J23-I23-0.5,IF(J23-I23&lt;=6,J23-I23,FALSE)))</f>
        <v>8</v>
      </c>
      <c r="L23" s="29">
        <f>VLOOKUP(I5,BUDGET!$B:$C,2,)</f>
        <v>0</v>
      </c>
      <c r="M23" s="29">
        <f>VLOOKUP(J5,BUDGET!$B:$C,2,)</f>
        <v>0</v>
      </c>
      <c r="N23" s="30">
        <f t="shared" ref="N23:N36" si="11">IF(M23-L23&gt;7,M23-L23-0.75,IF(M23-L23&gt;6,M23-L23-0.5,IF(M23-L23&lt;=6,M23-L23,FALSE)))</f>
        <v>0</v>
      </c>
      <c r="O23" s="29">
        <f>VLOOKUP(K5,BUDGET!$B:$C,2,)</f>
        <v>8</v>
      </c>
      <c r="P23" s="29">
        <f>VLOOKUP(L5,BUDGET!$B:$C,2,)</f>
        <v>16.5</v>
      </c>
      <c r="Q23" s="30">
        <f t="shared" ref="Q23:Q36" si="12">IF(P23-O23&gt;7,P23-O23-0.75,IF(P23-O23&gt;6,P23-O23-0.5,IF(P23-O23&lt;=6,P23-O23,FALSE)))</f>
        <v>7.75</v>
      </c>
      <c r="R23" s="29">
        <f>VLOOKUP(M5,BUDGET!$B:$C,2,)</f>
        <v>8</v>
      </c>
      <c r="S23" s="29">
        <f>VLOOKUP(N5,BUDGET!$B:$C,2,)</f>
        <v>16.5</v>
      </c>
      <c r="T23" s="30">
        <f t="shared" ref="T23:T36" si="13">IF(S23-R23&gt;7,S23-R23-0.75,IF(S23-R23&gt;6,S23-R23-0.5,IF(S23-R23&lt;=6,S23-R23,FALSE)))</f>
        <v>7.75</v>
      </c>
      <c r="U23" s="29">
        <f>VLOOKUP(O5,BUDGET!$B:$C,2,)</f>
        <v>0</v>
      </c>
      <c r="V23" s="29">
        <f>VLOOKUP(P5,BUDGET!$B:$C,2,)</f>
        <v>0</v>
      </c>
      <c r="W23" s="30">
        <f t="shared" ref="W23:W36" si="14">IF(V23-U23&gt;7,V23-U23-0.75,IF(V23-U23&gt;6,V23-U23-0.5,IF(V23-U23&lt;=6,V23-U23,FALSE)))</f>
        <v>0</v>
      </c>
      <c r="X23" s="13">
        <f t="shared" ref="X23:X37" si="15">E23+H23+K23+N23+Q23+T23+W23</f>
        <v>39</v>
      </c>
      <c r="AE23" s="13"/>
    </row>
    <row r="24" spans="1:31" hidden="1" x14ac:dyDescent="0.2">
      <c r="A24" s="17"/>
      <c r="B24" s="37"/>
      <c r="C24" s="29">
        <f>VLOOKUP(C6,BUDGET!$B:$C,2,)</f>
        <v>0</v>
      </c>
      <c r="D24" s="29">
        <f>VLOOKUP(D6,BUDGET!$B:$C,2,)</f>
        <v>0</v>
      </c>
      <c r="E24" s="30">
        <f t="shared" si="8"/>
        <v>0</v>
      </c>
      <c r="F24" s="29">
        <f>VLOOKUP(E6,BUDGET!$B:$C,2,)</f>
        <v>0</v>
      </c>
      <c r="G24" s="29">
        <f>VLOOKUP(F6,BUDGET!$B:$C,2,)</f>
        <v>0</v>
      </c>
      <c r="H24" s="30">
        <f t="shared" si="9"/>
        <v>0</v>
      </c>
      <c r="I24" s="29">
        <f>VLOOKUP(G6,BUDGET!$B:$C,2,)</f>
        <v>8</v>
      </c>
      <c r="J24" s="29">
        <f>VLOOKUP(H6,BUDGET!$B:$C,2,)</f>
        <v>16.5</v>
      </c>
      <c r="K24" s="30">
        <f t="shared" si="10"/>
        <v>7.75</v>
      </c>
      <c r="L24" s="29">
        <f>VLOOKUP(I6,BUDGET!$B:$C,2,)</f>
        <v>13</v>
      </c>
      <c r="M24" s="29">
        <f>VLOOKUP(J6,BUDGET!$B:$C,2,)</f>
        <v>21.5</v>
      </c>
      <c r="N24" s="30">
        <f t="shared" si="11"/>
        <v>7.75</v>
      </c>
      <c r="O24" s="29">
        <f>VLOOKUP(K6,BUDGET!$B:$C,2,)</f>
        <v>0</v>
      </c>
      <c r="P24" s="29">
        <f>VLOOKUP(L6,BUDGET!$B:$C,2,)</f>
        <v>0</v>
      </c>
      <c r="Q24" s="30">
        <f t="shared" si="12"/>
        <v>0</v>
      </c>
      <c r="R24" s="29">
        <f>VLOOKUP(M6,BUDGET!$B:$C,2,)</f>
        <v>13</v>
      </c>
      <c r="S24" s="29">
        <f>VLOOKUP(N6,BUDGET!$B:$C,2,)</f>
        <v>21.5</v>
      </c>
      <c r="T24" s="30">
        <f t="shared" si="13"/>
        <v>7.75</v>
      </c>
      <c r="U24" s="29">
        <f>VLOOKUP(O6,BUDGET!$B:$C,2,)</f>
        <v>7</v>
      </c>
      <c r="V24" s="29">
        <f>VLOOKUP(P6,BUDGET!$B:$C,2,)</f>
        <v>16</v>
      </c>
      <c r="W24" s="30">
        <f t="shared" si="14"/>
        <v>8.25</v>
      </c>
      <c r="X24" s="13">
        <f t="shared" si="15"/>
        <v>31.5</v>
      </c>
      <c r="AE24" s="13"/>
    </row>
    <row r="25" spans="1:31" hidden="1" x14ac:dyDescent="0.2">
      <c r="C25" s="29">
        <f>VLOOKUP(C7,BUDGET!$B:$C,2,)</f>
        <v>8.5</v>
      </c>
      <c r="D25" s="29">
        <f>VLOOKUP(D7,BUDGET!$B:$C,2,)</f>
        <v>17</v>
      </c>
      <c r="E25" s="30">
        <f t="shared" si="8"/>
        <v>7.75</v>
      </c>
      <c r="F25" s="29">
        <f>VLOOKUP(E7,BUDGET!$B:$C,2,)</f>
        <v>12.75</v>
      </c>
      <c r="G25" s="29">
        <f>VLOOKUP(F7,BUDGET!$B:$C,2,)</f>
        <v>21.5</v>
      </c>
      <c r="H25" s="30">
        <f t="shared" si="9"/>
        <v>8</v>
      </c>
      <c r="I25" s="29">
        <f>VLOOKUP(G7,BUDGET!$B:$C,2,)</f>
        <v>0</v>
      </c>
      <c r="J25" s="29">
        <f>VLOOKUP(H7,BUDGET!$B:$C,2,)</f>
        <v>0</v>
      </c>
      <c r="K25" s="30">
        <f t="shared" si="10"/>
        <v>0</v>
      </c>
      <c r="L25" s="29">
        <f>VLOOKUP(I7,BUDGET!$B:$C,2,)</f>
        <v>8</v>
      </c>
      <c r="M25" s="29">
        <f>VLOOKUP(J7,BUDGET!$B:$C,2,)</f>
        <v>16.5</v>
      </c>
      <c r="N25" s="30">
        <f t="shared" si="11"/>
        <v>7.75</v>
      </c>
      <c r="O25" s="29">
        <f>VLOOKUP(K7,BUDGET!$B:$C,2,)</f>
        <v>13</v>
      </c>
      <c r="P25" s="29">
        <f>VLOOKUP(L7,BUDGET!$B:$C,2,)</f>
        <v>21.5</v>
      </c>
      <c r="Q25" s="30">
        <f t="shared" si="12"/>
        <v>7.75</v>
      </c>
      <c r="R25" s="29">
        <f>VLOOKUP(M7,BUDGET!$B:$C,2,)</f>
        <v>8</v>
      </c>
      <c r="S25" s="29">
        <f>VLOOKUP(N7,BUDGET!$B:$C,2,)</f>
        <v>16.5</v>
      </c>
      <c r="T25" s="30">
        <f t="shared" si="13"/>
        <v>7.75</v>
      </c>
      <c r="U25" s="29">
        <f>VLOOKUP(O7,BUDGET!$B:$C,2,)</f>
        <v>0</v>
      </c>
      <c r="V25" s="29">
        <f>VLOOKUP(P7,BUDGET!$B:$C,2,)</f>
        <v>0</v>
      </c>
      <c r="W25" s="30">
        <f t="shared" si="14"/>
        <v>0</v>
      </c>
      <c r="X25" s="13">
        <f t="shared" si="15"/>
        <v>39</v>
      </c>
      <c r="AE25" s="13"/>
    </row>
    <row r="26" spans="1:31" hidden="1" x14ac:dyDescent="0.2">
      <c r="C26" s="29">
        <f>VLOOKUP(C8,BUDGET!$B:$C,2,)</f>
        <v>8.5</v>
      </c>
      <c r="D26" s="29">
        <f>VLOOKUP(D8,BUDGET!$B:$C,2,)</f>
        <v>17.5</v>
      </c>
      <c r="E26" s="30">
        <f t="shared" si="8"/>
        <v>8.25</v>
      </c>
      <c r="F26" s="29">
        <f>VLOOKUP(E8,BUDGET!$B:$C,2,)</f>
        <v>0</v>
      </c>
      <c r="G26" s="29">
        <f>VLOOKUP(F8,BUDGET!$B:$C,2,)</f>
        <v>0</v>
      </c>
      <c r="H26" s="30">
        <f t="shared" si="9"/>
        <v>0</v>
      </c>
      <c r="I26" s="29">
        <f>VLOOKUP(G8,BUDGET!$B:$C,2,)</f>
        <v>12.75</v>
      </c>
      <c r="J26" s="29">
        <f>VLOOKUP(H8,BUDGET!$B:$C,2,)</f>
        <v>21.5</v>
      </c>
      <c r="K26" s="30">
        <f t="shared" si="10"/>
        <v>8</v>
      </c>
      <c r="L26" s="29">
        <f>VLOOKUP(I8,BUDGET!$B:$C,2,)</f>
        <v>0</v>
      </c>
      <c r="M26" s="29">
        <f>VLOOKUP(J8,BUDGET!$B:$C,2,)</f>
        <v>0</v>
      </c>
      <c r="N26" s="30">
        <f t="shared" si="11"/>
        <v>0</v>
      </c>
      <c r="O26" s="29">
        <f>VLOOKUP(K8,BUDGET!$B:$C,2,)</f>
        <v>12.75</v>
      </c>
      <c r="P26" s="29">
        <f>VLOOKUP(L8,BUDGET!$B:$C,2,)</f>
        <v>21.5</v>
      </c>
      <c r="Q26" s="30">
        <f t="shared" si="12"/>
        <v>8</v>
      </c>
      <c r="R26" s="29">
        <f>VLOOKUP(M8,BUDGET!$B:$C,2,)</f>
        <v>0</v>
      </c>
      <c r="S26" s="29">
        <f>VLOOKUP(N8,BUDGET!$B:$C,2,)</f>
        <v>0</v>
      </c>
      <c r="T26" s="30">
        <f t="shared" si="13"/>
        <v>0</v>
      </c>
      <c r="U26" s="29">
        <f>VLOOKUP(O8,BUDGET!$B:$C,2,)</f>
        <v>7</v>
      </c>
      <c r="V26" s="29">
        <f>VLOOKUP(P8,BUDGET!$B:$C,2,)</f>
        <v>15.5</v>
      </c>
      <c r="W26" s="30">
        <f t="shared" si="14"/>
        <v>7.75</v>
      </c>
      <c r="X26" s="13">
        <f t="shared" si="15"/>
        <v>32</v>
      </c>
      <c r="AE26" s="13"/>
    </row>
    <row r="27" spans="1:31" hidden="1" x14ac:dyDescent="0.2">
      <c r="C27" s="29">
        <f>VLOOKUP(C9,BUDGET!$B:$C,2,)</f>
        <v>10.5</v>
      </c>
      <c r="D27" s="29">
        <f>VLOOKUP(D9,BUDGET!$B:$C,2,)</f>
        <v>17.5</v>
      </c>
      <c r="E27" s="30">
        <f t="shared" si="8"/>
        <v>6.5</v>
      </c>
      <c r="F27" s="29">
        <f>VLOOKUP(E9,BUDGET!$B:$C,2,)</f>
        <v>12.75</v>
      </c>
      <c r="G27" s="29">
        <f>VLOOKUP(F9,BUDGET!$B:$C,2,)</f>
        <v>21.5</v>
      </c>
      <c r="H27" s="30">
        <f t="shared" si="9"/>
        <v>8</v>
      </c>
      <c r="I27" s="29">
        <f>VLOOKUP(G9,BUDGET!$B:$C,2,)</f>
        <v>0</v>
      </c>
      <c r="J27" s="29">
        <f>VLOOKUP(H9,BUDGET!$B:$C,2,)</f>
        <v>0</v>
      </c>
      <c r="K27" s="30">
        <f t="shared" si="10"/>
        <v>0</v>
      </c>
      <c r="L27" s="29">
        <f>VLOOKUP(I9,BUDGET!$B:$C,2,)</f>
        <v>0</v>
      </c>
      <c r="M27" s="29">
        <f>VLOOKUP(J9,BUDGET!$B:$C,2,)</f>
        <v>0</v>
      </c>
      <c r="N27" s="30">
        <f t="shared" si="11"/>
        <v>0</v>
      </c>
      <c r="O27" s="29">
        <f>VLOOKUP(K9,BUDGET!$B:$C,2,)</f>
        <v>8</v>
      </c>
      <c r="P27" s="29">
        <f>VLOOKUP(L9,BUDGET!$B:$C,2,)</f>
        <v>16.5</v>
      </c>
      <c r="Q27" s="30">
        <f t="shared" si="12"/>
        <v>7.75</v>
      </c>
      <c r="R27" s="29">
        <f>VLOOKUP(M9,BUDGET!$B:$C,2,)</f>
        <v>0</v>
      </c>
      <c r="S27" s="29">
        <f>VLOOKUP(N9,BUDGET!$B:$C,2,)</f>
        <v>0</v>
      </c>
      <c r="T27" s="30">
        <f t="shared" si="13"/>
        <v>0</v>
      </c>
      <c r="U27" s="29">
        <f>VLOOKUP(O9,BUDGET!$B:$C,2,)</f>
        <v>12</v>
      </c>
      <c r="V27" s="29">
        <f>VLOOKUP(P9,BUDGET!$B:$C,2,)</f>
        <v>20.5</v>
      </c>
      <c r="W27" s="30">
        <f t="shared" si="14"/>
        <v>7.75</v>
      </c>
      <c r="X27" s="13">
        <f t="shared" si="15"/>
        <v>30</v>
      </c>
      <c r="AE27" s="13"/>
    </row>
    <row r="28" spans="1:31" hidden="1" x14ac:dyDescent="0.2">
      <c r="C28" s="29">
        <f>VLOOKUP(C10,BUDGET!$B:$C,2,)</f>
        <v>0</v>
      </c>
      <c r="D28" s="29">
        <f>VLOOKUP(D10,BUDGET!$B:$C,2,)</f>
        <v>0</v>
      </c>
      <c r="E28" s="30">
        <f t="shared" si="8"/>
        <v>0</v>
      </c>
      <c r="F28" s="29">
        <f>VLOOKUP(E10,BUDGET!$B:$C,2,)</f>
        <v>0</v>
      </c>
      <c r="G28" s="29">
        <f>VLOOKUP(F10,BUDGET!$B:$C,2,)</f>
        <v>0</v>
      </c>
      <c r="H28" s="30">
        <f t="shared" si="9"/>
        <v>0</v>
      </c>
      <c r="I28" s="29">
        <f>VLOOKUP(G10,BUDGET!$B:$C,2,)</f>
        <v>14</v>
      </c>
      <c r="J28" s="29">
        <f>VLOOKUP(H10,BUDGET!$B:$C,2,)</f>
        <v>21.5</v>
      </c>
      <c r="K28" s="30">
        <f t="shared" si="10"/>
        <v>6.75</v>
      </c>
      <c r="L28" s="29">
        <f>VLOOKUP(I10,BUDGET!$B:$C,2,)</f>
        <v>0</v>
      </c>
      <c r="M28" s="29">
        <f>VLOOKUP(J10,BUDGET!$B:$C,2,)</f>
        <v>0</v>
      </c>
      <c r="N28" s="30">
        <f t="shared" si="11"/>
        <v>0</v>
      </c>
      <c r="O28" s="29">
        <f>VLOOKUP(K10,BUDGET!$B:$C,2,)</f>
        <v>8</v>
      </c>
      <c r="P28" s="29">
        <f>VLOOKUP(L10,BUDGET!$B:$C,2,)</f>
        <v>16.5</v>
      </c>
      <c r="Q28" s="30">
        <f t="shared" si="12"/>
        <v>7.75</v>
      </c>
      <c r="R28" s="29">
        <f>VLOOKUP(M10,BUDGET!$B:$C,2,)</f>
        <v>0</v>
      </c>
      <c r="S28" s="29">
        <f>VLOOKUP(N10,BUDGET!$B:$C,2,)</f>
        <v>0</v>
      </c>
      <c r="T28" s="30">
        <f t="shared" si="13"/>
        <v>0</v>
      </c>
      <c r="U28" s="29">
        <f>VLOOKUP(O10,BUDGET!$B:$C,2,)</f>
        <v>0</v>
      </c>
      <c r="V28" s="29">
        <f>VLOOKUP(P10,BUDGET!$B:$C,2,)</f>
        <v>0</v>
      </c>
      <c r="W28" s="30">
        <f t="shared" si="14"/>
        <v>0</v>
      </c>
      <c r="X28" s="13">
        <f t="shared" si="15"/>
        <v>14.5</v>
      </c>
      <c r="AE28" s="13"/>
    </row>
    <row r="29" spans="1:31" hidden="1" x14ac:dyDescent="0.2">
      <c r="C29" s="29">
        <f>VLOOKUP(C11,BUDGET!$B:$C,2,)</f>
        <v>0</v>
      </c>
      <c r="D29" s="29">
        <f>VLOOKUP(D11,BUDGET!$B:$C,2,)</f>
        <v>0</v>
      </c>
      <c r="E29" s="30">
        <f t="shared" si="8"/>
        <v>0</v>
      </c>
      <c r="F29" s="29">
        <f>VLOOKUP(E11,BUDGET!$B:$C,2,)</f>
        <v>8</v>
      </c>
      <c r="G29" s="29">
        <f>VLOOKUP(F11,BUDGET!$B:$C,2,)</f>
        <v>16.5</v>
      </c>
      <c r="H29" s="30">
        <f t="shared" si="9"/>
        <v>7.75</v>
      </c>
      <c r="I29" s="29">
        <f>VLOOKUP(G11,BUDGET!$B:$C,2,)</f>
        <v>8</v>
      </c>
      <c r="J29" s="29">
        <f>VLOOKUP(H11,BUDGET!$B:$C,2,)</f>
        <v>16.5</v>
      </c>
      <c r="K29" s="30">
        <f t="shared" si="10"/>
        <v>7.75</v>
      </c>
      <c r="L29" s="29">
        <f>VLOOKUP(I11,BUDGET!$B:$C,2,)</f>
        <v>8</v>
      </c>
      <c r="M29" s="29">
        <f>VLOOKUP(J11,BUDGET!$B:$C,2,)</f>
        <v>16.5</v>
      </c>
      <c r="N29" s="30">
        <f t="shared" si="11"/>
        <v>7.75</v>
      </c>
      <c r="O29" s="29">
        <f>VLOOKUP(K11,BUDGET!$B:$C,2,)</f>
        <v>0</v>
      </c>
      <c r="P29" s="29">
        <f>VLOOKUP(L11,BUDGET!$B:$C,2,)</f>
        <v>0</v>
      </c>
      <c r="Q29" s="30">
        <f t="shared" si="12"/>
        <v>0</v>
      </c>
      <c r="R29" s="29">
        <f>VLOOKUP(M11,BUDGET!$B:$C,2,)</f>
        <v>12.75</v>
      </c>
      <c r="S29" s="29">
        <f>VLOOKUP(N11,BUDGET!$B:$C,2,)</f>
        <v>21.5</v>
      </c>
      <c r="T29" s="30">
        <f t="shared" si="13"/>
        <v>8</v>
      </c>
      <c r="U29" s="29">
        <f>VLOOKUP(O11,BUDGET!$B:$C,2,)</f>
        <v>12</v>
      </c>
      <c r="V29" s="29">
        <f>VLOOKUP(P11,BUDGET!$B:$C,2,)</f>
        <v>20.5</v>
      </c>
      <c r="W29" s="30">
        <f t="shared" si="14"/>
        <v>7.75</v>
      </c>
      <c r="X29" s="13">
        <f t="shared" si="15"/>
        <v>39</v>
      </c>
      <c r="AE29" s="13"/>
    </row>
    <row r="30" spans="1:31" hidden="1" x14ac:dyDescent="0.2">
      <c r="C30" s="29">
        <f>VLOOKUP(C12,BUDGET!$B:$C,2,)</f>
        <v>0</v>
      </c>
      <c r="D30" s="29">
        <f>VLOOKUP(D12,BUDGET!$B:$C,2,)</f>
        <v>0</v>
      </c>
      <c r="E30" s="30">
        <f t="shared" si="8"/>
        <v>0</v>
      </c>
      <c r="F30" s="29">
        <f>VLOOKUP(E12,BUDGET!$B:$C,2,)</f>
        <v>0</v>
      </c>
      <c r="G30" s="29">
        <f>VLOOKUP(F12,BUDGET!$B:$C,2,)</f>
        <v>0</v>
      </c>
      <c r="H30" s="30">
        <f t="shared" si="9"/>
        <v>0</v>
      </c>
      <c r="I30" s="29">
        <f>VLOOKUP(G12,BUDGET!$B:$C,2,)</f>
        <v>0</v>
      </c>
      <c r="J30" s="29">
        <f>VLOOKUP(H12,BUDGET!$B:$C,2,)</f>
        <v>0</v>
      </c>
      <c r="K30" s="30">
        <f t="shared" si="10"/>
        <v>0</v>
      </c>
      <c r="L30" s="29">
        <f>VLOOKUP(I12,BUDGET!$B:$C,2,)</f>
        <v>0</v>
      </c>
      <c r="M30" s="29">
        <f>VLOOKUP(J12,BUDGET!$B:$C,2,)</f>
        <v>0</v>
      </c>
      <c r="N30" s="30">
        <f t="shared" si="11"/>
        <v>0</v>
      </c>
      <c r="O30" s="29">
        <f>VLOOKUP(K12,BUDGET!$B:$C,2,)</f>
        <v>0</v>
      </c>
      <c r="P30" s="29">
        <f>VLOOKUP(L12,BUDGET!$B:$C,2,)</f>
        <v>0</v>
      </c>
      <c r="Q30" s="30">
        <f t="shared" si="12"/>
        <v>0</v>
      </c>
      <c r="R30" s="29">
        <f>VLOOKUP(M12,BUDGET!$B:$C,2,)</f>
        <v>0</v>
      </c>
      <c r="S30" s="29">
        <f>VLOOKUP(N12,BUDGET!$B:$C,2,)</f>
        <v>0</v>
      </c>
      <c r="T30" s="30">
        <f t="shared" si="13"/>
        <v>0</v>
      </c>
      <c r="U30" s="29">
        <f>VLOOKUP(O12,BUDGET!$B:$C,2,)</f>
        <v>0</v>
      </c>
      <c r="V30" s="29">
        <f>VLOOKUP(P12,BUDGET!$B:$C,2,)</f>
        <v>0</v>
      </c>
      <c r="W30" s="30">
        <f t="shared" si="14"/>
        <v>0</v>
      </c>
      <c r="X30" s="13">
        <f t="shared" si="15"/>
        <v>0</v>
      </c>
      <c r="AE30" s="13"/>
    </row>
    <row r="31" spans="1:31" hidden="1" x14ac:dyDescent="0.2">
      <c r="C31" s="29">
        <f>VLOOKUP(C13,BUDGET!$B:$C,2,)</f>
        <v>11.5</v>
      </c>
      <c r="D31" s="29">
        <f>VLOOKUP(D13,BUDGET!$B:$C,2,)</f>
        <v>17.5</v>
      </c>
      <c r="E31" s="30">
        <f t="shared" si="8"/>
        <v>6</v>
      </c>
      <c r="F31" s="29">
        <f>VLOOKUP(E13,BUDGET!$B:$C,2,)</f>
        <v>0</v>
      </c>
      <c r="G31" s="29">
        <f>VLOOKUP(F13,BUDGET!$B:$C,2,)</f>
        <v>0</v>
      </c>
      <c r="H31" s="30">
        <f t="shared" si="9"/>
        <v>0</v>
      </c>
      <c r="I31" s="29">
        <f>VLOOKUP(G13,BUDGET!$B:$C,2,)</f>
        <v>0</v>
      </c>
      <c r="J31" s="29">
        <f>VLOOKUP(H13,BUDGET!$B:$C,2,)</f>
        <v>0</v>
      </c>
      <c r="K31" s="30">
        <f t="shared" si="10"/>
        <v>0</v>
      </c>
      <c r="L31" s="29">
        <f>VLOOKUP(I13,BUDGET!$B:$C,2,)</f>
        <v>13</v>
      </c>
      <c r="M31" s="29">
        <f>VLOOKUP(J13,BUDGET!$B:$C,2,)</f>
        <v>21.5</v>
      </c>
      <c r="N31" s="30">
        <f t="shared" si="11"/>
        <v>7.75</v>
      </c>
      <c r="O31" s="29">
        <f>VLOOKUP(K13,BUDGET!$B:$C,2,)</f>
        <v>0</v>
      </c>
      <c r="P31" s="29">
        <f>VLOOKUP(L13,BUDGET!$B:$C,2,)</f>
        <v>0</v>
      </c>
      <c r="Q31" s="30">
        <f t="shared" si="12"/>
        <v>0</v>
      </c>
      <c r="R31" s="29">
        <f>VLOOKUP(M13,BUDGET!$B:$C,2,)</f>
        <v>13</v>
      </c>
      <c r="S31" s="29">
        <f>VLOOKUP(N13,BUDGET!$B:$C,2,)</f>
        <v>21.5</v>
      </c>
      <c r="T31" s="30">
        <f t="shared" si="13"/>
        <v>7.75</v>
      </c>
      <c r="U31" s="29">
        <f>VLOOKUP(O13,BUDGET!$B:$C,2,)</f>
        <v>14</v>
      </c>
      <c r="V31" s="29">
        <f>VLOOKUP(P13,BUDGET!$B:$C,2,)</f>
        <v>20.5</v>
      </c>
      <c r="W31" s="30">
        <f t="shared" si="14"/>
        <v>6</v>
      </c>
      <c r="X31" s="13">
        <f t="shared" si="15"/>
        <v>27.5</v>
      </c>
      <c r="AE31" s="13"/>
    </row>
    <row r="32" spans="1:31" hidden="1" x14ac:dyDescent="0.2">
      <c r="C32" s="29">
        <f>VLOOKUP(C14,BUDGET!$B:$C,2,)</f>
        <v>11.5</v>
      </c>
      <c r="D32" s="29">
        <f>VLOOKUP(D14,BUDGET!$B:$C,2,)</f>
        <v>17.5</v>
      </c>
      <c r="E32" s="30">
        <f t="shared" si="8"/>
        <v>6</v>
      </c>
      <c r="F32" s="29">
        <f>VLOOKUP(E14,BUDGET!$B:$C,2,)</f>
        <v>13</v>
      </c>
      <c r="G32" s="29">
        <f>VLOOKUP(F14,BUDGET!$B:$C,2,)</f>
        <v>21.5</v>
      </c>
      <c r="H32" s="30">
        <f t="shared" si="9"/>
        <v>7.75</v>
      </c>
      <c r="I32" s="29">
        <f>VLOOKUP(G14,BUDGET!$B:$C,2,)</f>
        <v>0</v>
      </c>
      <c r="J32" s="29">
        <f>VLOOKUP(H14,BUDGET!$B:$C,2,)</f>
        <v>0</v>
      </c>
      <c r="K32" s="30">
        <f t="shared" si="10"/>
        <v>0</v>
      </c>
      <c r="L32" s="29">
        <f>VLOOKUP(I14,BUDGET!$B:$C,2,)</f>
        <v>13</v>
      </c>
      <c r="M32" s="29">
        <f>VLOOKUP(J14,BUDGET!$B:$C,2,)</f>
        <v>21.5</v>
      </c>
      <c r="N32" s="30">
        <f t="shared" si="11"/>
        <v>7.75</v>
      </c>
      <c r="O32" s="29">
        <f>VLOOKUP(K14,BUDGET!$B:$C,2,)</f>
        <v>0</v>
      </c>
      <c r="P32" s="29">
        <f>VLOOKUP(L14,BUDGET!$B:$C,2,)</f>
        <v>0</v>
      </c>
      <c r="Q32" s="30">
        <f t="shared" si="12"/>
        <v>0</v>
      </c>
      <c r="R32" s="29">
        <f>VLOOKUP(M14,BUDGET!$B:$C,2,)</f>
        <v>0</v>
      </c>
      <c r="S32" s="29">
        <f>VLOOKUP(N14,BUDGET!$B:$C,2,)</f>
        <v>0</v>
      </c>
      <c r="T32" s="30">
        <f t="shared" si="13"/>
        <v>0</v>
      </c>
      <c r="U32" s="29">
        <f>VLOOKUP(O14,BUDGET!$B:$C,2,)</f>
        <v>12</v>
      </c>
      <c r="V32" s="29">
        <f>VLOOKUP(P14,BUDGET!$B:$C,2,)</f>
        <v>20.5</v>
      </c>
      <c r="W32" s="30">
        <f t="shared" si="14"/>
        <v>7.75</v>
      </c>
      <c r="X32" s="13">
        <f t="shared" si="15"/>
        <v>29.25</v>
      </c>
      <c r="AE32" s="13"/>
    </row>
    <row r="33" spans="3:31" hidden="1" x14ac:dyDescent="0.2">
      <c r="C33" s="29">
        <f>VLOOKUP(C15,BUDGET!$B:$C,2,)</f>
        <v>0</v>
      </c>
      <c r="D33" s="29">
        <f>VLOOKUP(D15,BUDGET!$B:$C,2,)</f>
        <v>0</v>
      </c>
      <c r="E33" s="30">
        <f t="shared" si="8"/>
        <v>0</v>
      </c>
      <c r="F33" s="29">
        <f>VLOOKUP(E15,BUDGET!$B:$C,2,)</f>
        <v>0</v>
      </c>
      <c r="G33" s="29">
        <f>VLOOKUP(F15,BUDGET!$B:$C,2,)</f>
        <v>0</v>
      </c>
      <c r="H33" s="30">
        <f t="shared" si="9"/>
        <v>0</v>
      </c>
      <c r="I33" s="29">
        <f>VLOOKUP(G15,BUDGET!$B:$C,2,)</f>
        <v>0</v>
      </c>
      <c r="J33" s="29">
        <f>VLOOKUP(H15,BUDGET!$B:$C,2,)</f>
        <v>0</v>
      </c>
      <c r="K33" s="30">
        <f t="shared" si="10"/>
        <v>0</v>
      </c>
      <c r="L33" s="29">
        <f>VLOOKUP(I15,BUDGET!$B:$C,2,)</f>
        <v>0</v>
      </c>
      <c r="M33" s="29">
        <f>VLOOKUP(J15,BUDGET!$B:$C,2,)</f>
        <v>0</v>
      </c>
      <c r="N33" s="30">
        <f t="shared" si="11"/>
        <v>0</v>
      </c>
      <c r="O33" s="29">
        <f>VLOOKUP(K15,BUDGET!$B:$C,2,)</f>
        <v>0</v>
      </c>
      <c r="P33" s="29">
        <f>VLOOKUP(L15,BUDGET!$B:$C,2,)</f>
        <v>0</v>
      </c>
      <c r="Q33" s="30">
        <f t="shared" si="12"/>
        <v>0</v>
      </c>
      <c r="R33" s="29">
        <f>VLOOKUP(M15,BUDGET!$B:$C,2,)</f>
        <v>0</v>
      </c>
      <c r="S33" s="29">
        <f>VLOOKUP(N15,BUDGET!$B:$C,2,)</f>
        <v>0</v>
      </c>
      <c r="T33" s="30">
        <f t="shared" si="13"/>
        <v>0</v>
      </c>
      <c r="U33" s="29">
        <f>VLOOKUP(O15,BUDGET!$B:$C,2,)</f>
        <v>0</v>
      </c>
      <c r="V33" s="29">
        <f>VLOOKUP(P15,BUDGET!$B:$C,2,)</f>
        <v>0</v>
      </c>
      <c r="W33" s="30">
        <f t="shared" si="14"/>
        <v>0</v>
      </c>
      <c r="X33" s="13">
        <f t="shared" si="15"/>
        <v>0</v>
      </c>
      <c r="AE33" s="13"/>
    </row>
    <row r="34" spans="3:31" hidden="1" x14ac:dyDescent="0.2">
      <c r="C34" s="29">
        <f>VLOOKUP(C16,BUDGET!$B:$C,2,)</f>
        <v>0</v>
      </c>
      <c r="D34" s="29">
        <f>VLOOKUP(D16,BUDGET!$B:$C,2,)</f>
        <v>0</v>
      </c>
      <c r="E34" s="30">
        <f t="shared" si="8"/>
        <v>0</v>
      </c>
      <c r="F34" s="29">
        <f>VLOOKUP(E16,BUDGET!$B:$C,2,)</f>
        <v>0</v>
      </c>
      <c r="G34" s="29">
        <f>VLOOKUP(F16,BUDGET!$B:$C,2,)</f>
        <v>0</v>
      </c>
      <c r="H34" s="30">
        <f t="shared" si="9"/>
        <v>0</v>
      </c>
      <c r="I34" s="29">
        <f>VLOOKUP(G16,BUDGET!$B:$C,2,)</f>
        <v>0</v>
      </c>
      <c r="J34" s="29">
        <f>VLOOKUP(H16,BUDGET!$B:$C,2,)</f>
        <v>0</v>
      </c>
      <c r="K34" s="30">
        <f t="shared" si="10"/>
        <v>0</v>
      </c>
      <c r="L34" s="29">
        <f>VLOOKUP(I16,BUDGET!$B:$C,2,)</f>
        <v>0</v>
      </c>
      <c r="M34" s="29">
        <f>VLOOKUP(J16,BUDGET!$B:$C,2,)</f>
        <v>0</v>
      </c>
      <c r="N34" s="30">
        <f t="shared" si="11"/>
        <v>0</v>
      </c>
      <c r="O34" s="29">
        <f>VLOOKUP(K16,BUDGET!$B:$C,2,)</f>
        <v>0</v>
      </c>
      <c r="P34" s="29">
        <f>VLOOKUP(L16,BUDGET!$B:$C,2,)</f>
        <v>0</v>
      </c>
      <c r="Q34" s="30">
        <f t="shared" si="12"/>
        <v>0</v>
      </c>
      <c r="R34" s="29">
        <f>VLOOKUP(M16,BUDGET!$B:$C,2,)</f>
        <v>0</v>
      </c>
      <c r="S34" s="29">
        <f>VLOOKUP(N16,BUDGET!$B:$C,2,)</f>
        <v>0</v>
      </c>
      <c r="T34" s="30">
        <f t="shared" si="13"/>
        <v>0</v>
      </c>
      <c r="U34" s="29">
        <f>VLOOKUP(O16,BUDGET!$B:$C,2,)</f>
        <v>0</v>
      </c>
      <c r="V34" s="29">
        <f>VLOOKUP(P16,BUDGET!$B:$C,2,)</f>
        <v>0</v>
      </c>
      <c r="W34" s="30">
        <f t="shared" si="14"/>
        <v>0</v>
      </c>
      <c r="X34" s="13">
        <f t="shared" si="15"/>
        <v>0</v>
      </c>
      <c r="AE34" s="13"/>
    </row>
    <row r="35" spans="3:31" hidden="1" x14ac:dyDescent="0.2">
      <c r="C35" s="29">
        <f>VLOOKUP(C17,BUDGET!$B:$C,2,)</f>
        <v>0</v>
      </c>
      <c r="D35" s="29">
        <f>VLOOKUP(D17,BUDGET!$B:$C,2,)</f>
        <v>0</v>
      </c>
      <c r="E35" s="30">
        <f t="shared" si="8"/>
        <v>0</v>
      </c>
      <c r="F35" s="29">
        <f>VLOOKUP(E17,BUDGET!$B:$C,2,)</f>
        <v>0</v>
      </c>
      <c r="G35" s="29">
        <f>VLOOKUP(F17,BUDGET!$B:$C,2,)</f>
        <v>0</v>
      </c>
      <c r="H35" s="30">
        <f t="shared" si="9"/>
        <v>0</v>
      </c>
      <c r="I35" s="29">
        <f>VLOOKUP(G17,BUDGET!$B:$C,2,)</f>
        <v>0</v>
      </c>
      <c r="J35" s="29">
        <f>VLOOKUP(H17,BUDGET!$B:$C,2,)</f>
        <v>0</v>
      </c>
      <c r="K35" s="30">
        <f t="shared" si="10"/>
        <v>0</v>
      </c>
      <c r="L35" s="29">
        <f>VLOOKUP(I17,BUDGET!$B:$C,2,)</f>
        <v>0</v>
      </c>
      <c r="M35" s="29">
        <f>VLOOKUP(J17,BUDGET!$B:$C,2,)</f>
        <v>0</v>
      </c>
      <c r="N35" s="30">
        <f t="shared" si="11"/>
        <v>0</v>
      </c>
      <c r="O35" s="29">
        <f>VLOOKUP(K17,BUDGET!$B:$C,2,)</f>
        <v>0</v>
      </c>
      <c r="P35" s="29">
        <f>VLOOKUP(L17,BUDGET!$B:$C,2,)</f>
        <v>0</v>
      </c>
      <c r="Q35" s="30">
        <f t="shared" si="12"/>
        <v>0</v>
      </c>
      <c r="R35" s="29">
        <f>VLOOKUP(M17,BUDGET!$B:$C,2,)</f>
        <v>0</v>
      </c>
      <c r="S35" s="29">
        <f>VLOOKUP(N17,BUDGET!$B:$C,2,)</f>
        <v>0</v>
      </c>
      <c r="T35" s="30">
        <f t="shared" si="13"/>
        <v>0</v>
      </c>
      <c r="U35" s="29">
        <f>VLOOKUP(O17,BUDGET!$B:$C,2,)</f>
        <v>0</v>
      </c>
      <c r="V35" s="29">
        <f>VLOOKUP(P17,BUDGET!$B:$C,2,)</f>
        <v>0</v>
      </c>
      <c r="W35" s="30">
        <f t="shared" si="14"/>
        <v>0</v>
      </c>
      <c r="X35" s="13">
        <f t="shared" si="15"/>
        <v>0</v>
      </c>
      <c r="AE35" s="13"/>
    </row>
    <row r="36" spans="3:31" hidden="1" x14ac:dyDescent="0.2">
      <c r="C36" s="29">
        <f>VLOOKUP(C18,BUDGET!$B:$C,2,)</f>
        <v>0</v>
      </c>
      <c r="D36" s="29">
        <f>VLOOKUP(D18,BUDGET!$B:$C,2,)</f>
        <v>0</v>
      </c>
      <c r="E36" s="30">
        <f t="shared" si="8"/>
        <v>0</v>
      </c>
      <c r="F36" s="29">
        <f>VLOOKUP(E18,BUDGET!$B:$C,2,)</f>
        <v>0</v>
      </c>
      <c r="G36" s="29">
        <f>VLOOKUP(F18,BUDGET!$B:$C,2,)</f>
        <v>0</v>
      </c>
      <c r="H36" s="30">
        <f t="shared" si="9"/>
        <v>0</v>
      </c>
      <c r="I36" s="29">
        <f>VLOOKUP(G18,BUDGET!$B:$C,2,)</f>
        <v>0</v>
      </c>
      <c r="J36" s="29">
        <f>VLOOKUP(H18,BUDGET!$B:$C,2,)</f>
        <v>0</v>
      </c>
      <c r="K36" s="30">
        <f t="shared" si="10"/>
        <v>0</v>
      </c>
      <c r="L36" s="29">
        <f>VLOOKUP(I18,BUDGET!$B:$C,2,)</f>
        <v>0</v>
      </c>
      <c r="M36" s="29">
        <f>VLOOKUP(J18,BUDGET!$B:$C,2,)</f>
        <v>0</v>
      </c>
      <c r="N36" s="30">
        <f t="shared" si="11"/>
        <v>0</v>
      </c>
      <c r="O36" s="29">
        <f>VLOOKUP(K18,BUDGET!$B:$C,2,)</f>
        <v>0</v>
      </c>
      <c r="P36" s="29">
        <f>VLOOKUP(L18,BUDGET!$B:$C,2,)</f>
        <v>0</v>
      </c>
      <c r="Q36" s="30">
        <f t="shared" si="12"/>
        <v>0</v>
      </c>
      <c r="R36" s="29">
        <f>VLOOKUP(M18,BUDGET!$B:$C,2,)</f>
        <v>0</v>
      </c>
      <c r="S36" s="29">
        <f>VLOOKUP(N18,BUDGET!$B:$C,2,)</f>
        <v>0</v>
      </c>
      <c r="T36" s="30">
        <f t="shared" si="13"/>
        <v>0</v>
      </c>
      <c r="U36" s="29">
        <f>VLOOKUP(O18,BUDGET!$B:$C,2,)</f>
        <v>0</v>
      </c>
      <c r="V36" s="29">
        <f>VLOOKUP(P18,BUDGET!$B:$C,2,)</f>
        <v>0</v>
      </c>
      <c r="W36" s="30">
        <f t="shared" si="14"/>
        <v>0</v>
      </c>
      <c r="X36" s="13">
        <f t="shared" si="15"/>
        <v>0</v>
      </c>
      <c r="AE36" s="13"/>
    </row>
    <row r="37" spans="3:31" hidden="1" x14ac:dyDescent="0.2">
      <c r="C37" s="98"/>
      <c r="D37" s="98"/>
      <c r="E37" s="98">
        <f>SUM(E23:E36)</f>
        <v>42.25</v>
      </c>
      <c r="F37" s="98"/>
      <c r="G37" s="98"/>
      <c r="H37" s="13">
        <f>SUM(H23:H36)</f>
        <v>39.25</v>
      </c>
      <c r="K37" s="13">
        <f>SUM(K23:K36)</f>
        <v>38.25</v>
      </c>
      <c r="N37" s="13">
        <f>SUM(N23:N36)</f>
        <v>38.75</v>
      </c>
      <c r="Q37" s="13">
        <f>SUM(Q23:Q36)</f>
        <v>39</v>
      </c>
      <c r="T37" s="13">
        <f>SUM(T23:T36)</f>
        <v>39</v>
      </c>
      <c r="W37" s="13">
        <f>SUM(W23:W36)</f>
        <v>45.25</v>
      </c>
      <c r="X37" s="13">
        <f t="shared" si="15"/>
        <v>281.75</v>
      </c>
      <c r="AE37" s="13"/>
    </row>
    <row r="38" spans="3:31" hidden="1" x14ac:dyDescent="0.2">
      <c r="AE38" s="13"/>
    </row>
    <row r="39" spans="3:31" ht="12.75" hidden="1" customHeight="1" x14ac:dyDescent="0.2"/>
    <row r="40" spans="3:31" ht="12.75" hidden="1" customHeight="1" x14ac:dyDescent="0.2"/>
    <row r="41" spans="3:31" ht="12.75" hidden="1" customHeight="1" x14ac:dyDescent="0.2"/>
    <row r="42" spans="3:31" ht="12.75" hidden="1" customHeight="1" x14ac:dyDescent="0.2"/>
    <row r="43" spans="3:31" ht="12.75" hidden="1" customHeight="1" x14ac:dyDescent="0.2"/>
    <row r="44" spans="3:31" ht="12.75" hidden="1" customHeight="1" x14ac:dyDescent="0.2"/>
    <row r="45" spans="3:31" ht="12.75" hidden="1" customHeight="1" x14ac:dyDescent="0.2"/>
    <row r="46" spans="3:31" ht="12.75" hidden="1" customHeight="1" x14ac:dyDescent="0.2"/>
    <row r="47" spans="3:31" ht="12.75" hidden="1" customHeight="1" x14ac:dyDescent="0.2"/>
    <row r="48" spans="3:31" ht="12.75" hidden="1" customHeight="1" x14ac:dyDescent="0.2"/>
    <row r="49" ht="12.75" hidden="1" customHeight="1" x14ac:dyDescent="0.2"/>
    <row r="50" ht="12.75" hidden="1" customHeight="1" x14ac:dyDescent="0.2"/>
    <row r="51" ht="12.75" hidden="1" customHeight="1" x14ac:dyDescent="0.2"/>
    <row r="52" ht="12.75" hidden="1" customHeight="1" x14ac:dyDescent="0.2"/>
    <row r="53" ht="12.75" hidden="1" customHeight="1" x14ac:dyDescent="0.2"/>
    <row r="54" ht="12.75" hidden="1" customHeight="1" x14ac:dyDescent="0.2"/>
    <row r="55" ht="12.75" hidden="1" customHeight="1" x14ac:dyDescent="0.2"/>
    <row r="56" ht="12.75" hidden="1" customHeight="1" x14ac:dyDescent="0.2"/>
    <row r="57" ht="12.75" hidden="1" customHeight="1" x14ac:dyDescent="0.2"/>
    <row r="58" ht="12.75" hidden="1" customHeight="1" x14ac:dyDescent="0.2"/>
    <row r="59" ht="12.75" hidden="1" customHeight="1" x14ac:dyDescent="0.2"/>
    <row r="60" ht="12.75" hidden="1" customHeight="1" x14ac:dyDescent="0.2"/>
    <row r="61" ht="12.75" hidden="1" customHeight="1" x14ac:dyDescent="0.2"/>
    <row r="62" ht="12.75" hidden="1" customHeight="1" x14ac:dyDescent="0.2"/>
    <row r="63" ht="12.75" hidden="1" customHeight="1" x14ac:dyDescent="0.2"/>
    <row r="64" ht="12.75" hidden="1" customHeight="1" x14ac:dyDescent="0.2"/>
    <row r="65" ht="12.75" hidden="1" customHeight="1" x14ac:dyDescent="0.2"/>
    <row r="66" ht="12.75" hidden="1" customHeight="1" x14ac:dyDescent="0.2"/>
    <row r="67" ht="12.75" hidden="1" customHeight="1" x14ac:dyDescent="0.2"/>
    <row r="68" ht="12.75" hidden="1" customHeight="1" x14ac:dyDescent="0.2"/>
    <row r="69" ht="12.75" hidden="1" customHeight="1" x14ac:dyDescent="0.2"/>
    <row r="70" ht="12.75" hidden="1" customHeight="1" x14ac:dyDescent="0.2"/>
    <row r="71" ht="12.75" hidden="1" customHeight="1" x14ac:dyDescent="0.2"/>
    <row r="72" ht="12.75" hidden="1" customHeight="1" x14ac:dyDescent="0.2"/>
    <row r="73" ht="12.75" hidden="1" customHeight="1" x14ac:dyDescent="0.2"/>
    <row r="74" ht="12.75" hidden="1" customHeight="1" x14ac:dyDescent="0.2"/>
    <row r="75" ht="12.75" hidden="1" customHeight="1" x14ac:dyDescent="0.2"/>
    <row r="76" ht="12.75" hidden="1" customHeight="1" x14ac:dyDescent="0.2"/>
    <row r="77" ht="12.75" hidden="1" customHeight="1" x14ac:dyDescent="0.2"/>
    <row r="78" ht="12.75" hidden="1" customHeight="1" x14ac:dyDescent="0.2"/>
    <row r="79" ht="12.75" hidden="1" customHeight="1" x14ac:dyDescent="0.2"/>
    <row r="80" ht="12.75" hidden="1" customHeight="1" x14ac:dyDescent="0.2"/>
    <row r="81" ht="12.75" hidden="1" customHeight="1" x14ac:dyDescent="0.2"/>
    <row r="82" ht="12.75" hidden="1" customHeight="1" x14ac:dyDescent="0.2"/>
    <row r="83" ht="12.75" hidden="1" customHeight="1" x14ac:dyDescent="0.2"/>
    <row r="84" ht="12.75" hidden="1" customHeight="1" x14ac:dyDescent="0.2"/>
    <row r="85" ht="12.75" hidden="1" customHeight="1" x14ac:dyDescent="0.2"/>
    <row r="86" ht="12.75" hidden="1" customHeight="1" x14ac:dyDescent="0.2"/>
    <row r="87" ht="12.75" hidden="1" customHeight="1" x14ac:dyDescent="0.2"/>
    <row r="88" ht="12.75" hidden="1" customHeight="1" x14ac:dyDescent="0.2"/>
    <row r="89" ht="12.75" hidden="1" customHeight="1" x14ac:dyDescent="0.2"/>
    <row r="90" ht="12.75" hidden="1" customHeight="1" x14ac:dyDescent="0.2"/>
    <row r="91" ht="12.75" hidden="1" customHeight="1" x14ac:dyDescent="0.2"/>
    <row r="92" ht="12.75" hidden="1" customHeight="1" x14ac:dyDescent="0.2"/>
    <row r="93" ht="12.75" hidden="1" customHeight="1" x14ac:dyDescent="0.2"/>
    <row r="94" ht="12.75" hidden="1" customHeight="1" x14ac:dyDescent="0.2"/>
    <row r="95" ht="12.75" hidden="1" customHeight="1" x14ac:dyDescent="0.2"/>
    <row r="96" ht="12.75" hidden="1" customHeight="1" x14ac:dyDescent="0.2"/>
    <row r="97" ht="12.75" hidden="1" customHeight="1" x14ac:dyDescent="0.2"/>
    <row r="98" ht="12.75" hidden="1" customHeight="1" x14ac:dyDescent="0.2"/>
    <row r="99" ht="12.75" hidden="1" customHeight="1" x14ac:dyDescent="0.2"/>
    <row r="100" ht="12.75" hidden="1" customHeight="1" x14ac:dyDescent="0.2"/>
    <row r="101" ht="12.75" hidden="1" customHeight="1" x14ac:dyDescent="0.2"/>
    <row r="102" ht="12.75" hidden="1" customHeight="1" x14ac:dyDescent="0.2"/>
    <row r="103" ht="12.75" hidden="1" customHeight="1" x14ac:dyDescent="0.2"/>
    <row r="104" ht="12.75" hidden="1" customHeight="1" x14ac:dyDescent="0.2"/>
    <row r="105" ht="12.75" hidden="1" customHeight="1" x14ac:dyDescent="0.2"/>
    <row r="106" ht="12.75" hidden="1" customHeight="1" x14ac:dyDescent="0.2"/>
    <row r="107" ht="12.75" hidden="1" customHeight="1" x14ac:dyDescent="0.2"/>
    <row r="108" ht="12.75" hidden="1" customHeight="1" x14ac:dyDescent="0.2"/>
    <row r="109" ht="12.75" hidden="1" customHeight="1" x14ac:dyDescent="0.2"/>
    <row r="110" ht="12.75" hidden="1" customHeight="1" x14ac:dyDescent="0.2"/>
    <row r="111" ht="12.75" hidden="1" customHeight="1" x14ac:dyDescent="0.2"/>
    <row r="112" ht="12.75" hidden="1" customHeight="1" x14ac:dyDescent="0.2"/>
    <row r="113" ht="12.75" hidden="1" customHeight="1" x14ac:dyDescent="0.2"/>
    <row r="114" ht="12.75" hidden="1" customHeight="1" x14ac:dyDescent="0.2"/>
    <row r="115" ht="12.75" hidden="1" customHeight="1" x14ac:dyDescent="0.2"/>
    <row r="116" ht="12.75" hidden="1" customHeight="1" x14ac:dyDescent="0.2"/>
    <row r="117" ht="12.75" hidden="1" customHeight="1" x14ac:dyDescent="0.2"/>
    <row r="118" ht="12.75" hidden="1" customHeight="1" x14ac:dyDescent="0.2"/>
    <row r="119" ht="12.75" hidden="1" customHeight="1" x14ac:dyDescent="0.2"/>
    <row r="120" ht="12.75" hidden="1" customHeight="1" x14ac:dyDescent="0.2"/>
    <row r="121" ht="12.75" hidden="1" customHeight="1" x14ac:dyDescent="0.2"/>
    <row r="122" ht="12.75" hidden="1" customHeight="1" x14ac:dyDescent="0.2"/>
    <row r="123" ht="12.75" hidden="1" customHeight="1" x14ac:dyDescent="0.2"/>
    <row r="124" ht="12.75" hidden="1" customHeight="1" x14ac:dyDescent="0.2"/>
    <row r="125" ht="12.75" hidden="1" customHeight="1" x14ac:dyDescent="0.2"/>
    <row r="126" ht="12.75" hidden="1" customHeight="1" x14ac:dyDescent="0.2"/>
    <row r="127" ht="12.75" hidden="1" customHeight="1" x14ac:dyDescent="0.2"/>
    <row r="128" ht="12.75" hidden="1" customHeight="1" x14ac:dyDescent="0.2"/>
    <row r="129" ht="12.75" hidden="1" customHeight="1" x14ac:dyDescent="0.2"/>
    <row r="130" ht="12.75" hidden="1" customHeight="1" x14ac:dyDescent="0.2"/>
    <row r="131" ht="12.75" hidden="1" customHeight="1" x14ac:dyDescent="0.2"/>
    <row r="132" ht="12.75" hidden="1" customHeight="1" x14ac:dyDescent="0.2"/>
    <row r="133" ht="12.75" hidden="1" customHeight="1" x14ac:dyDescent="0.2"/>
    <row r="134" ht="12.75" hidden="1" customHeight="1" x14ac:dyDescent="0.2"/>
    <row r="135" ht="12.75" hidden="1" customHeight="1" x14ac:dyDescent="0.2"/>
    <row r="136" ht="12.75" hidden="1" customHeight="1" x14ac:dyDescent="0.2"/>
    <row r="137" ht="12.75" hidden="1" customHeight="1" x14ac:dyDescent="0.2"/>
    <row r="138" ht="12.75" hidden="1" customHeight="1" x14ac:dyDescent="0.2"/>
    <row r="139" ht="12.75" hidden="1" customHeight="1" x14ac:dyDescent="0.2"/>
    <row r="140" ht="12.75" hidden="1" customHeight="1" x14ac:dyDescent="0.2"/>
    <row r="141" ht="12.75" hidden="1" customHeight="1" x14ac:dyDescent="0.2"/>
    <row r="142" ht="12.75" hidden="1" customHeight="1" x14ac:dyDescent="0.2"/>
    <row r="143" ht="12.75" hidden="1" customHeight="1" x14ac:dyDescent="0.2"/>
    <row r="144" ht="12.75" hidden="1" customHeight="1" x14ac:dyDescent="0.2"/>
    <row r="145" ht="12.75" hidden="1" customHeight="1" x14ac:dyDescent="0.2"/>
    <row r="146" ht="12.75" hidden="1" customHeight="1" x14ac:dyDescent="0.2"/>
    <row r="147" ht="12.75" hidden="1" customHeight="1" x14ac:dyDescent="0.2"/>
    <row r="148" ht="12.75" hidden="1" customHeight="1" x14ac:dyDescent="0.2"/>
    <row r="149" ht="12.75" hidden="1" customHeight="1" x14ac:dyDescent="0.2"/>
    <row r="150" ht="12.75" hidden="1" customHeight="1" x14ac:dyDescent="0.2"/>
    <row r="151" ht="12.75" hidden="1" customHeight="1" x14ac:dyDescent="0.2"/>
    <row r="152" ht="12.75" hidden="1" customHeight="1" x14ac:dyDescent="0.2"/>
    <row r="153" ht="12.75" hidden="1" customHeight="1" x14ac:dyDescent="0.2"/>
    <row r="154" ht="12.75" hidden="1" customHeight="1" x14ac:dyDescent="0.2"/>
    <row r="155" ht="12.75" hidden="1" customHeight="1" x14ac:dyDescent="0.2"/>
    <row r="156" ht="12.75" hidden="1" customHeight="1" x14ac:dyDescent="0.2"/>
    <row r="157" ht="12.75" hidden="1" customHeight="1" x14ac:dyDescent="0.2"/>
    <row r="158" ht="12.75" hidden="1" customHeight="1" x14ac:dyDescent="0.2"/>
    <row r="159" ht="12.75" hidden="1" customHeight="1" x14ac:dyDescent="0.2"/>
    <row r="160" ht="12.75" hidden="1" customHeight="1" x14ac:dyDescent="0.2"/>
    <row r="161" ht="12.75" hidden="1" customHeight="1" x14ac:dyDescent="0.2"/>
    <row r="162" ht="12.75" hidden="1" customHeight="1" x14ac:dyDescent="0.2"/>
    <row r="163" ht="12.75" hidden="1" customHeight="1" x14ac:dyDescent="0.2"/>
    <row r="164" ht="12.75" hidden="1" customHeight="1" x14ac:dyDescent="0.2"/>
    <row r="165" ht="12.75" hidden="1" customHeight="1" x14ac:dyDescent="0.2"/>
    <row r="166" ht="12.75" hidden="1" customHeight="1" x14ac:dyDescent="0.2"/>
    <row r="167" ht="12.75" hidden="1" customHeight="1" x14ac:dyDescent="0.2"/>
    <row r="168" ht="12.75" hidden="1" customHeight="1" x14ac:dyDescent="0.2"/>
    <row r="169" ht="12.75" hidden="1" customHeight="1" x14ac:dyDescent="0.2"/>
    <row r="170" ht="12.75" hidden="1" customHeight="1" x14ac:dyDescent="0.2"/>
    <row r="171" ht="12.75" hidden="1" customHeight="1" x14ac:dyDescent="0.2"/>
    <row r="172" ht="12.75" hidden="1" customHeight="1" x14ac:dyDescent="0.2"/>
    <row r="173" ht="12.75" hidden="1" customHeight="1" x14ac:dyDescent="0.2"/>
    <row r="174" ht="12.75" hidden="1" customHeight="1" x14ac:dyDescent="0.2"/>
    <row r="175" ht="12.75" hidden="1" customHeight="1" x14ac:dyDescent="0.2"/>
    <row r="176" ht="12.75" hidden="1" customHeight="1" x14ac:dyDescent="0.2"/>
    <row r="177" ht="12.75" hidden="1" customHeight="1" x14ac:dyDescent="0.2"/>
    <row r="178" ht="12.75" hidden="1" customHeight="1" x14ac:dyDescent="0.2"/>
    <row r="179" ht="12.75" hidden="1" customHeight="1" x14ac:dyDescent="0.2"/>
    <row r="180" ht="12.75" hidden="1" customHeight="1" x14ac:dyDescent="0.2"/>
    <row r="181" ht="12.75" hidden="1" customHeight="1" x14ac:dyDescent="0.2"/>
    <row r="182" ht="12.75" hidden="1" customHeight="1" x14ac:dyDescent="0.2"/>
    <row r="183" ht="12.75" hidden="1" customHeight="1" x14ac:dyDescent="0.2"/>
    <row r="184" ht="12.75" hidden="1" customHeight="1" x14ac:dyDescent="0.2"/>
    <row r="185" ht="12.75" hidden="1" customHeight="1" x14ac:dyDescent="0.2"/>
    <row r="186" ht="12.75" hidden="1" customHeight="1" x14ac:dyDescent="0.2"/>
    <row r="187" ht="12.75" hidden="1" customHeight="1" x14ac:dyDescent="0.2"/>
    <row r="188" ht="12.75" hidden="1" customHeight="1" x14ac:dyDescent="0.2"/>
    <row r="189" ht="12.75" hidden="1" customHeight="1" x14ac:dyDescent="0.2"/>
    <row r="190" ht="12.75" hidden="1" customHeight="1" x14ac:dyDescent="0.2"/>
    <row r="191" ht="12.75" hidden="1" customHeight="1" x14ac:dyDescent="0.2"/>
    <row r="192" ht="12.75" hidden="1" customHeight="1" x14ac:dyDescent="0.2"/>
    <row r="193" ht="12.75" hidden="1" customHeight="1" x14ac:dyDescent="0.2"/>
    <row r="194" ht="12.75" hidden="1" customHeight="1" x14ac:dyDescent="0.2"/>
    <row r="195" ht="12.75" hidden="1" customHeight="1" x14ac:dyDescent="0.2"/>
    <row r="196" ht="12.75" hidden="1" customHeight="1" x14ac:dyDescent="0.2"/>
    <row r="197" ht="12.75" hidden="1" customHeight="1" x14ac:dyDescent="0.2"/>
    <row r="198" ht="12.75" hidden="1" customHeight="1" x14ac:dyDescent="0.2"/>
    <row r="199" ht="12.75" hidden="1" customHeight="1" x14ac:dyDescent="0.2"/>
    <row r="200" ht="12.75" hidden="1" customHeight="1" x14ac:dyDescent="0.2"/>
    <row r="201" ht="12.75" hidden="1" customHeight="1" x14ac:dyDescent="0.2"/>
    <row r="202" ht="12.75" hidden="1" customHeight="1" x14ac:dyDescent="0.2"/>
    <row r="203" ht="12.75" hidden="1" customHeight="1" x14ac:dyDescent="0.2"/>
  </sheetData>
  <sheetProtection selectLockedCells="1"/>
  <mergeCells count="40">
    <mergeCell ref="J1:S2"/>
    <mergeCell ref="A3:A4"/>
    <mergeCell ref="B3:B4"/>
    <mergeCell ref="C3:D3"/>
    <mergeCell ref="E3:F3"/>
    <mergeCell ref="G3:H3"/>
    <mergeCell ref="I3:J3"/>
    <mergeCell ref="K3:L3"/>
    <mergeCell ref="M3:N3"/>
    <mergeCell ref="O3:P3"/>
    <mergeCell ref="Q3:Q4"/>
    <mergeCell ref="R3:R4"/>
    <mergeCell ref="C4:D4"/>
    <mergeCell ref="E4:F4"/>
    <mergeCell ref="G4:H4"/>
    <mergeCell ref="I4:J4"/>
    <mergeCell ref="K4:L4"/>
    <mergeCell ref="M4:N4"/>
    <mergeCell ref="O4:P4"/>
    <mergeCell ref="O19:P19"/>
    <mergeCell ref="C20:D20"/>
    <mergeCell ref="E20:F20"/>
    <mergeCell ref="G20:H20"/>
    <mergeCell ref="I20:J20"/>
    <mergeCell ref="K20:L20"/>
    <mergeCell ref="M20:N20"/>
    <mergeCell ref="O20:P20"/>
    <mergeCell ref="C19:D19"/>
    <mergeCell ref="E19:F19"/>
    <mergeCell ref="G19:H19"/>
    <mergeCell ref="I19:J19"/>
    <mergeCell ref="K19:L19"/>
    <mergeCell ref="M19:N19"/>
    <mergeCell ref="U22:W22"/>
    <mergeCell ref="C22:E22"/>
    <mergeCell ref="F22:H22"/>
    <mergeCell ref="I22:K22"/>
    <mergeCell ref="L22:N22"/>
    <mergeCell ref="O22:Q22"/>
    <mergeCell ref="R22:T22"/>
  </mergeCells>
  <conditionalFormatting sqref="R20:T20">
    <cfRule type="cellIs" dxfId="43" priority="51" operator="lessThanOrEqual">
      <formula>#REF!</formula>
    </cfRule>
    <cfRule type="cellIs" dxfId="42" priority="52" operator="greaterThan">
      <formula>#REF!</formula>
    </cfRule>
  </conditionalFormatting>
  <conditionalFormatting sqref="R19:T19">
    <cfRule type="cellIs" dxfId="41" priority="53" operator="greaterThan">
      <formula>#REF!</formula>
    </cfRule>
    <cfRule type="cellIs" dxfId="40" priority="54" operator="lessThanOrEqual">
      <formula>#REF!</formula>
    </cfRule>
  </conditionalFormatting>
  <dataValidations count="2">
    <dataValidation type="list" allowBlank="1" showInputMessage="1" showErrorMessage="1" sqref="C5:P18">
      <formula1>TIME</formula1>
    </dataValidation>
    <dataValidation type="decimal" allowBlank="1" showInputMessage="1" showErrorMessage="1" sqref="A3:A4 C4:P4">
      <formula1>0</formula1>
      <formula2>24</formula2>
    </dataValidation>
  </dataValidations>
  <printOptions horizontalCentered="1" verticalCentered="1"/>
  <pageMargins left="0.23622047244094491" right="0.23622047244094491" top="0.19685039370078741" bottom="0" header="0.31496062992125984" footer="0.31496062992125984"/>
  <pageSetup paperSize="9" scale="108" orientation="landscape" r:id="rId1"/>
  <headerFooter alignWithMargins="0">
    <oddFooter>&amp;C&amp;D    &amp;T</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20</vt:i4>
      </vt:variant>
      <vt:variant>
        <vt:lpstr>Named Ranges</vt:lpstr>
      </vt:variant>
      <vt:variant>
        <vt:i4>20</vt:i4>
      </vt:variant>
    </vt:vector>
  </HeadingPairs>
  <TitlesOfParts>
    <vt:vector size="40" baseType="lpstr">
      <vt:lpstr>BUDGET</vt:lpstr>
      <vt:lpstr>wk36</vt:lpstr>
      <vt:lpstr>wk37</vt:lpstr>
      <vt:lpstr>wk38</vt:lpstr>
      <vt:lpstr>wk39</vt:lpstr>
      <vt:lpstr>wk40</vt:lpstr>
      <vt:lpstr>wk41</vt:lpstr>
      <vt:lpstr>wk42</vt:lpstr>
      <vt:lpstr>wk43</vt:lpstr>
      <vt:lpstr>wk44</vt:lpstr>
      <vt:lpstr>wk45</vt:lpstr>
      <vt:lpstr>wk46</vt:lpstr>
      <vt:lpstr>wk47</vt:lpstr>
      <vt:lpstr>wk48</vt:lpstr>
      <vt:lpstr>wk49</vt:lpstr>
      <vt:lpstr>wk50</vt:lpstr>
      <vt:lpstr>wk51</vt:lpstr>
      <vt:lpstr>wk52</vt:lpstr>
      <vt:lpstr>wk1</vt:lpstr>
      <vt:lpstr>Weekly index sheet</vt:lpstr>
      <vt:lpstr>'wk1'!Print_Area</vt:lpstr>
      <vt:lpstr>'wk36'!Print_Area</vt:lpstr>
      <vt:lpstr>'wk37'!Print_Area</vt:lpstr>
      <vt:lpstr>'wk38'!Print_Area</vt:lpstr>
      <vt:lpstr>'wk39'!Print_Area</vt:lpstr>
      <vt:lpstr>'wk40'!Print_Area</vt:lpstr>
      <vt:lpstr>'wk41'!Print_Area</vt:lpstr>
      <vt:lpstr>'wk42'!Print_Area</vt:lpstr>
      <vt:lpstr>'wk43'!Print_Area</vt:lpstr>
      <vt:lpstr>'wk44'!Print_Area</vt:lpstr>
      <vt:lpstr>'wk45'!Print_Area</vt:lpstr>
      <vt:lpstr>'wk46'!Print_Area</vt:lpstr>
      <vt:lpstr>'wk47'!Print_Area</vt:lpstr>
      <vt:lpstr>'wk48'!Print_Area</vt:lpstr>
      <vt:lpstr>'wk49'!Print_Area</vt:lpstr>
      <vt:lpstr>'wk50'!Print_Area</vt:lpstr>
      <vt:lpstr>'wk51'!Print_Area</vt:lpstr>
      <vt:lpstr>'wk52'!Print_Area</vt:lpstr>
      <vt:lpstr>BUDGET!TIME</vt:lpstr>
      <vt:lpstr>TIME</vt:lpstr>
    </vt:vector>
  </TitlesOfParts>
  <Company>IKEA IT AB</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cota</dc:creator>
  <cp:lastModifiedBy>Jose Vidal</cp:lastModifiedBy>
  <cp:lastPrinted>2015-10-22T14:58:04Z</cp:lastPrinted>
  <dcterms:created xsi:type="dcterms:W3CDTF">2014-08-31T08:07:58Z</dcterms:created>
  <dcterms:modified xsi:type="dcterms:W3CDTF">2015-10-24T17:52:55Z</dcterms:modified>
</cp:coreProperties>
</file>